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C:\Users\lag posavina\Desktop\"/>
    </mc:Choice>
  </mc:AlternateContent>
  <bookViews>
    <workbookView xWindow="0" yWindow="0" windowWidth="28800" windowHeight="11700" tabRatio="872" activeTab="0"/>
  </bookViews>
  <sheets>
    <sheet name=" PLAN NABAVE-TTIP" sheetId="1" r:id="rId3"/>
    <sheet name="Sheet1" sheetId="19" r:id="rId4"/>
    <sheet name="UPUTE" sheetId="17" state="hidden" r:id="rId5"/>
    <sheet name="LPT" sheetId="18" state="hidden" r:id="rId6"/>
  </sheets>
  <externalReferences>
    <externalReference r:id="rId11"/>
  </externalReferences>
  <definedNames>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alcChain>
</file>

<file path=xl/sharedStrings.xml><?xml version="1.0" encoding="utf-8"?>
<sst xmlns="http://schemas.openxmlformats.org/spreadsheetml/2006/main" count="486" uniqueCount="466">
  <si>
    <t>A</t>
  </si>
  <si>
    <t>B</t>
  </si>
  <si>
    <t>C</t>
  </si>
  <si>
    <t>D</t>
  </si>
  <si>
    <t>E</t>
  </si>
  <si>
    <t>F</t>
  </si>
  <si>
    <t>G</t>
  </si>
  <si>
    <t>H</t>
  </si>
  <si>
    <t>I</t>
  </si>
  <si>
    <t>J</t>
  </si>
  <si>
    <t>K</t>
  </si>
  <si>
    <t>L</t>
  </si>
  <si>
    <t>M</t>
  </si>
  <si>
    <t>N</t>
  </si>
  <si>
    <t>O</t>
  </si>
  <si>
    <t>P</t>
  </si>
  <si>
    <t>R</t>
  </si>
  <si>
    <t>Naziv ponuditelja</t>
  </si>
  <si>
    <t>Datum odabrane  ponude</t>
  </si>
  <si>
    <t>Broj odabrane ponude</t>
  </si>
  <si>
    <t>AA</t>
  </si>
  <si>
    <r>
      <t xml:space="preserve">Ukupni iznos neprihvatljivih troškova 
</t>
    </r>
    <r>
      <rPr>
        <i/>
        <sz val="11"/>
        <color theme="1"/>
        <rFont val="Calibri"/>
        <family val="2"/>
        <scheme val="minor"/>
      </rPr>
      <t>(Pojašnjenje: Troškovi koji se ne nalazi na listi prihvatljivih troškova)</t>
    </r>
  </si>
  <si>
    <r>
      <t xml:space="preserve">Ukupan iznos neodobrenih troškova
</t>
    </r>
    <r>
      <rPr>
        <i/>
        <sz val="11"/>
        <color theme="1"/>
        <rFont val="Calibri"/>
        <family val="2"/>
        <scheme val="minor"/>
      </rPr>
      <t>(Pojašnjenje: Troškovi s liste prihvatljivih troškova koji su svrstani u neodobrene)</t>
    </r>
  </si>
  <si>
    <t>W</t>
  </si>
  <si>
    <t>Q</t>
  </si>
  <si>
    <t>X</t>
  </si>
  <si>
    <t>Naziva troška prema ponudi</t>
  </si>
  <si>
    <t>Naziv  predmeta nabave</t>
  </si>
  <si>
    <t>RED</t>
  </si>
  <si>
    <t>Z</t>
  </si>
  <si>
    <t>Y</t>
  </si>
  <si>
    <t>Opremanje</t>
  </si>
  <si>
    <t>Troškovi pripreme dokumentacije</t>
  </si>
  <si>
    <t>Troškovi pripreme poslovnog plana</t>
  </si>
  <si>
    <t>Kod troška</t>
  </si>
  <si>
    <t xml:space="preserve">Naziv prihvatljivog troška </t>
  </si>
  <si>
    <t xml:space="preserve">NAPOMENA: </t>
  </si>
  <si>
    <r>
      <t xml:space="preserve">NAJVIŠI IZNOS TROŠKOVA KUPNJE POLJOPRIVREDNOG ZEMLJIŠTA I  OBJEKATA (do 10% od ukupnog iznosa prihvatljivih troškova bez općih troškova)
Pojašnjenje:  </t>
    </r>
    <r>
      <rPr>
        <i/>
        <sz val="11"/>
        <rFont val="Calibri"/>
        <family val="2"/>
        <charset val="238"/>
        <scheme val="minor"/>
      </rPr>
      <t xml:space="preserve"> Red A * 10% </t>
    </r>
  </si>
  <si>
    <r>
      <t xml:space="preserve">UKUPAN IZNOS PRIHVATLJIVIH TROŠKOVA BEZ OPĆIH TROŠKOVA                                                                                                                                                                                                                                                                              
</t>
    </r>
    <r>
      <rPr>
        <b/>
        <i/>
        <sz val="11"/>
        <rFont val="Calibri"/>
        <family val="2"/>
        <charset val="238"/>
        <scheme val="minor"/>
      </rPr>
      <t>Pojašnjenje:</t>
    </r>
    <r>
      <rPr>
        <i/>
        <sz val="11"/>
        <rFont val="Calibri"/>
        <family val="2"/>
        <charset val="238"/>
        <scheme val="minor"/>
      </rPr>
      <t xml:space="preserve"> Red A  +  (manji od redova  I  ili  B) </t>
    </r>
  </si>
  <si>
    <t>V</t>
  </si>
  <si>
    <r>
      <t xml:space="preserve">PRIHVATLJIVI IZNOS TROŠKOVA PRIPREME PROJEKTNO - TEHNIČKE DOKUMENTACIJE, GEODETSKIH USLUGA, ELABORATA I  NADZORA    
</t>
    </r>
    <r>
      <rPr>
        <b/>
        <i/>
        <sz val="11"/>
        <rFont val="Calibri"/>
        <family val="2"/>
        <charset val="238"/>
        <scheme val="minor"/>
      </rPr>
      <t>Pojašnjenje:</t>
    </r>
    <r>
      <rPr>
        <i/>
        <sz val="11"/>
        <rFont val="Calibri"/>
        <family val="2"/>
        <charset val="238"/>
        <scheme val="minor"/>
      </rPr>
      <t xml:space="preserve"> Red E, ali ne veći od</t>
    </r>
    <r>
      <rPr>
        <sz val="11"/>
        <rFont val="Calibri"/>
        <family val="2"/>
        <charset val="238"/>
      </rPr>
      <t xml:space="preserve"> </t>
    </r>
    <r>
      <rPr>
        <i/>
        <sz val="11"/>
        <rFont val="Calibri"/>
        <family val="2"/>
        <charset val="238"/>
        <scheme val="minor"/>
      </rPr>
      <t>(10%* Red J)  -  (Red L  + Red M)</t>
    </r>
    <r>
      <rPr>
        <b/>
        <sz val="11"/>
        <rFont val="Calibri"/>
        <family val="2"/>
        <charset val="238"/>
        <scheme val="minor"/>
      </rPr>
      <t xml:space="preserve">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</si>
  <si>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Zbroj iznosa iz redova L, M i N</t>
    </r>
  </si>
  <si>
    <r>
      <t xml:space="preserve">UKUPNI IZNOS PRIHVATLJIVOG ULAGANJA
</t>
    </r>
    <r>
      <rPr>
        <b/>
        <i/>
        <sz val="11"/>
        <color theme="1"/>
        <rFont val="Calibri"/>
        <family val="2"/>
        <charset val="238"/>
        <scheme val="minor"/>
      </rPr>
      <t xml:space="preserve">Pojašnjenje: </t>
    </r>
    <r>
      <rPr>
        <i/>
        <sz val="11"/>
        <color theme="1"/>
        <rFont val="Calibri"/>
        <family val="2"/>
        <scheme val="minor"/>
      </rPr>
      <t>Zbrojiti iznose iz redova J i O</t>
    </r>
  </si>
  <si>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</si>
  <si>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Tečajna lista - ECB</t>
  </si>
  <si>
    <t xml:space="preserve">Dobavljač/
br. Računa/
Kupoprodajni ugovor </t>
  </si>
  <si>
    <t>Jedinica mjere</t>
  </si>
  <si>
    <t>Količina</t>
  </si>
  <si>
    <t xml:space="preserve">Jedinična cijena </t>
  </si>
  <si>
    <r>
      <t xml:space="preserve">FAZA III  </t>
    </r>
    <r>
      <rPr>
        <sz val="14"/>
        <color theme="0" tint="-0.04997999966144562"/>
        <rFont val="Calibri"/>
        <family val="2"/>
        <charset val="238"/>
        <scheme val="minor"/>
      </rPr>
      <t xml:space="preserve">- </t>
    </r>
    <r>
      <rPr>
        <i/>
        <sz val="14"/>
        <color theme="0" tint="-0.04997999966144562"/>
        <rFont val="Calibri"/>
        <family val="2"/>
        <charset val="238"/>
        <scheme val="minor"/>
      </rPr>
      <t xml:space="preserve">Zahtjev za isplatu  </t>
    </r>
    <r>
      <rPr>
        <sz val="14"/>
        <color theme="0" tint="-0.04997999966144562"/>
        <rFont val="Calibri"/>
        <family val="2"/>
        <charset val="238"/>
        <scheme val="minor"/>
      </rPr>
      <t xml:space="preserve"> </t>
    </r>
    <r>
      <rPr>
        <b/>
        <sz val="14"/>
        <color theme="0" tint="-0.04997999966144562"/>
        <rFont val="Calibri"/>
        <family val="2"/>
        <scheme val="minor"/>
      </rPr>
      <t xml:space="preserve">
"TABLICA TROŠKOVA I IZRAČUNA POTPORE"</t>
    </r>
  </si>
  <si>
    <t>LEGENDA:</t>
  </si>
  <si>
    <t>* bijela polja su namijenjena popunjavanju</t>
  </si>
  <si>
    <t>* polja obojana drugim bojama su zaključana i nisu namjenjena popunjavanju</t>
  </si>
  <si>
    <t>AB</t>
  </si>
  <si>
    <t>AC</t>
  </si>
  <si>
    <t>OBAVEZAN UNOS !!!</t>
  </si>
  <si>
    <r>
      <t xml:space="preserve">IZNOS POTPORE ZA DODJELU
</t>
    </r>
    <r>
      <rPr>
        <b/>
        <i/>
        <sz val="11"/>
        <rFont val="Calibri"/>
        <family val="2"/>
        <charset val="238"/>
        <scheme val="minor"/>
      </rPr>
      <t xml:space="preserve">Pojašnjenje: </t>
    </r>
    <r>
      <rPr>
        <i/>
        <sz val="11"/>
        <rFont val="Calibri"/>
        <family val="2"/>
        <charset val="238"/>
        <scheme val="minor"/>
      </rPr>
      <t xml:space="preserve">
Iznos potpore za dodjelu  = (Red P * Red R)   -   Red Q, ali 
- ne veći odi od iznosa iz reda V, i
- ne manji od iznosa iz reda W
Iznos potpore za dodjelu u fazi II ne može biti veći od iznosa dodijeljenog u fazi I.</t>
    </r>
  </si>
  <si>
    <r>
      <t xml:space="preserve">IZNOS POTPORE IZ PROPRAČUNA REPUBLIKE HRAVATSKE
</t>
    </r>
    <r>
      <rPr>
        <b/>
        <i/>
        <sz val="11"/>
        <color theme="1"/>
        <rFont val="Calibri"/>
        <family val="2"/>
        <charset val="238"/>
        <scheme val="minor"/>
      </rPr>
      <t xml:space="preserve">Pojašnjenje: </t>
    </r>
    <r>
      <rPr>
        <i/>
        <sz val="11"/>
        <color theme="1"/>
        <rFont val="Calibri"/>
        <family val="2"/>
        <scheme val="minor"/>
      </rPr>
      <t>Iznos potpore - Red AB</t>
    </r>
  </si>
  <si>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</si>
  <si>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</si>
  <si>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</si>
  <si>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</si>
  <si>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</si>
  <si>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</si>
  <si>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</si>
  <si>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</si>
  <si>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</si>
  <si>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</si>
  <si>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t>Ukupan iznos prihvatljivih troškova bez općih troškova i kupnje zemljišta/objekata radi realizacije projekta</t>
  </si>
  <si>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</si>
  <si>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</si>
  <si>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t>Ukupna vrijednost po stavci (oprema/
prihvatljivi izdaci)</t>
  </si>
  <si>
    <t>Ukupna vrijednost po stavci (oprema/
prihvatljivi izdaci
u valuti )</t>
  </si>
  <si>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</si>
  <si>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Građenje</t>
  </si>
  <si>
    <t xml:space="preserve">Opremanje </t>
  </si>
  <si>
    <t>Kupnja zemljišta i objekata radi realizacije projekta, do 10% vrijednosti ukupno prihvatljivih troškova projekta (bez općih troškova), ako se ulaganje provodi sukladno važećim propisima kojima se uređuje gradnja, uz mogućnost kupnje prije podnošenja prijave projekta, ali ne prije 1. siječnja 2014. godine</t>
  </si>
  <si>
    <t xml:space="preserve">Građenje </t>
  </si>
  <si>
    <t>A) Ulaganje u građenje /rekonstrukciju i/ili opremanje:</t>
  </si>
  <si>
    <r>
      <t xml:space="preserve">TEČAJ UTVRĐEN OD EUROPSKE KOMISIJE ZA 1. SIJEČNJA GODINE U KOJOJ SE DONOSI ODLUKA 
</t>
    </r>
    <r>
      <rPr>
        <b/>
        <i/>
        <sz val="11"/>
        <rFont val="Calibri"/>
        <family val="2"/>
        <charset val="238"/>
        <scheme val="minor"/>
      </rPr>
      <t>Pojašnjenje:</t>
    </r>
    <r>
      <rPr>
        <i/>
        <sz val="11"/>
        <rFont val="Calibri"/>
        <family val="2"/>
        <charset val="238"/>
        <scheme val="minor"/>
      </rPr>
      <t xml:space="preserve"> 
- Nositelj projekta upisuje tečaj koji je Europska središnja banka odredila prije 1. siječnja godine u kojoj se podnosi prijava projekta
- Agencija za plaćanja upisuje tečaj  koji je Europska središnja banka odredila prije 1. siječnja godine u kojoj je donesena Odluka
- Web adresa za preuzimanje tečaja:</t>
    </r>
  </si>
  <si>
    <r>
      <t xml:space="preserve">IZNOS PRIMLJENE DRŽAVNE (JAVNE) POTPORE ZA ISTE TROŠKOVE
</t>
    </r>
    <r>
      <rPr>
        <b/>
        <i/>
        <sz val="11"/>
        <color theme="1"/>
        <rFont val="Calibri"/>
        <family val="2"/>
        <charset val="238"/>
        <scheme val="minor"/>
      </rPr>
      <t>Pojašnjenje:</t>
    </r>
    <r>
      <rPr>
        <i/>
        <sz val="11"/>
        <color theme="1"/>
        <rFont val="Calibri"/>
        <family val="2"/>
        <scheme val="minor"/>
      </rPr>
      <t xml:space="preserve"> Ukoliko je nositelj projekta u prijavi projekta (u AGRONET-u) upisao iznos primljene državne (javne) potpore za iste troškove, ukupan iznos istih je potrebno upisati u ovaj red</t>
    </r>
  </si>
  <si>
    <t>Faza I - Odabrani LAG</t>
  </si>
  <si>
    <t>Faza II - Agencija za plaćanja</t>
  </si>
  <si>
    <t>Faza III - Agencija za plaćanja</t>
  </si>
  <si>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90%</t>
    </r>
  </si>
  <si>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</si>
  <si>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</si>
  <si>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</si>
  <si>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</si>
  <si>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</si>
  <si>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</si>
  <si>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</si>
  <si>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</si>
  <si>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</si>
  <si>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</si>
  <si>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</si>
  <si>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</si>
  <si>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</si>
  <si>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</si>
  <si>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</si>
  <si>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</si>
  <si>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</si>
  <si>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</si>
  <si>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</si>
  <si>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</si>
  <si>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</si>
  <si>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</si>
  <si>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</si>
  <si>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</si>
  <si>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</si>
  <si>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</si>
  <si>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</si>
  <si>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</si>
  <si>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</si>
  <si>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</si>
  <si>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</si>
  <si>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</si>
  <si>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</si>
  <si>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</si>
  <si>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</si>
  <si>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</si>
  <si>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</si>
  <si>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</si>
  <si>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</si>
  <si>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</si>
  <si>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</si>
  <si>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</si>
  <si>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</si>
  <si>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</si>
  <si>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</si>
  <si>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</si>
  <si>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</si>
  <si>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</si>
  <si>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</si>
  <si>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</si>
  <si>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</si>
  <si>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</si>
  <si>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</si>
  <si>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</si>
  <si>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</si>
  <si>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</si>
  <si>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</si>
  <si>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</si>
  <si>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</si>
  <si>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</si>
  <si>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</si>
  <si>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</si>
  <si>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</si>
  <si>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</si>
  <si>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</si>
  <si>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</si>
  <si>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</si>
  <si>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</si>
  <si>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</si>
  <si>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</si>
  <si>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</si>
  <si>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</si>
  <si>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</si>
  <si>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</si>
  <si>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</si>
  <si>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</si>
  <si>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</si>
  <si>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</si>
  <si>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</si>
  <si>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</si>
  <si>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</si>
  <si>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</si>
  <si>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</si>
  <si>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</si>
  <si>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</si>
  <si>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</si>
  <si>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</si>
  <si>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</si>
  <si>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</si>
  <si>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</si>
  <si>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</si>
  <si>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</si>
  <si>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</si>
  <si>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</si>
  <si>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</si>
  <si>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</si>
  <si>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</si>
  <si>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</si>
  <si>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</si>
  <si>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</si>
  <si>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</si>
  <si>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</si>
  <si>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</si>
  <si>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</si>
  <si>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</si>
  <si>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</si>
  <si>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</si>
  <si>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</si>
  <si>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</si>
  <si>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</si>
  <si>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</si>
  <si>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</si>
  <si>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</si>
  <si>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</si>
  <si>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</si>
  <si>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</si>
  <si>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 xml:space="preserve">Troškovi  projektno - tehničke dokumentacije, geodetskih podloga, elaborata i trošak nadzora </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</si>
  <si>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</si>
  <si>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</si>
  <si>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</si>
  <si>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</si>
  <si>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</si>
  <si>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</si>
  <si>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</si>
  <si>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</si>
  <si>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</si>
  <si>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</si>
  <si>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</si>
  <si>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</si>
  <si>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</si>
  <si>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</si>
  <si>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</si>
  <si>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</si>
  <si>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</si>
  <si>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</si>
  <si>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</si>
  <si>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</si>
  <si>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</si>
  <si>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</si>
  <si>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</si>
  <si>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</si>
  <si>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</si>
  <si>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</si>
  <si>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</si>
  <si>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</si>
  <si>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</si>
  <si>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</si>
  <si>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</si>
  <si>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</si>
  <si>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</si>
  <si>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</si>
  <si>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</si>
  <si>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</si>
  <si>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</si>
  <si>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</si>
  <si>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</si>
  <si>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</si>
  <si>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</si>
  <si>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</si>
  <si>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</si>
  <si>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</si>
  <si>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</si>
  <si>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</si>
  <si>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</si>
  <si>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</si>
  <si>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</si>
  <si>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</si>
  <si>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</si>
  <si>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</si>
  <si>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</si>
  <si>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</si>
  <si>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</si>
  <si>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</si>
  <si>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</si>
  <si>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</si>
  <si>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</si>
  <si>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</si>
  <si>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</si>
  <si>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</si>
  <si>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</si>
  <si>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</si>
  <si>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</si>
  <si>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</si>
  <si>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</si>
  <si>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</si>
  <si>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</si>
  <si>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</si>
  <si>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</si>
  <si>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</si>
  <si>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</si>
  <si>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</si>
  <si>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</si>
  <si>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</si>
  <si>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</si>
  <si>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</si>
  <si>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</si>
  <si>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</si>
  <si>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</si>
  <si>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</si>
  <si>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</si>
  <si>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</si>
  <si>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</si>
  <si>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</si>
  <si>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</si>
  <si>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</si>
  <si>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</si>
  <si>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</si>
  <si>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</si>
  <si>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</si>
  <si>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</si>
  <si>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</si>
  <si>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</si>
  <si>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</si>
  <si>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</si>
  <si>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</si>
  <si>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</si>
  <si>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</si>
  <si>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</si>
  <si>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</si>
  <si>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</si>
  <si>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</si>
  <si>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</si>
  <si>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</si>
  <si>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</si>
  <si>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</si>
  <si>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</si>
  <si>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</si>
  <si>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</si>
  <si>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</si>
  <si>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</si>
  <si>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</si>
  <si>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</si>
  <si>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</si>
  <si>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</si>
  <si>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</si>
  <si>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</si>
  <si>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</si>
  <si>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</si>
  <si>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</si>
  <si>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</si>
  <si>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</si>
  <si>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</si>
  <si>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</si>
  <si>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</si>
  <si>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</si>
  <si>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</si>
  <si>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</si>
  <si>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</si>
  <si>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</si>
  <si>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</si>
  <si>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</si>
  <si>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</si>
  <si>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</si>
  <si>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</si>
  <si>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</si>
  <si>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</si>
  <si>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</si>
  <si>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</si>
  <si>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</si>
  <si>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</si>
  <si>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</si>
  <si>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</si>
  <si>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</si>
  <si>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</si>
  <si>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</si>
  <si>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</si>
  <si>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</si>
  <si>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</si>
  <si>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</si>
  <si>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</si>
  <si>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</si>
  <si>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</si>
  <si>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</si>
  <si>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</si>
  <si>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</si>
  <si>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</si>
  <si>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</si>
  <si>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</si>
  <si>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</si>
  <si>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</si>
  <si>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</si>
  <si>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</si>
  <si>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</si>
  <si>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</si>
  <si>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</si>
  <si>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</si>
  <si>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</si>
  <si>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</si>
  <si>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</si>
  <si>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</si>
  <si>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</si>
  <si>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</si>
  <si>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</si>
  <si>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</si>
  <si>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</si>
  <si>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</si>
  <si>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</si>
  <si>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</si>
  <si>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</si>
  <si>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</si>
  <si>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</si>
  <si>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</si>
  <si>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</si>
  <si>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</si>
  <si>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</si>
  <si>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</si>
  <si>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</si>
  <si>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</si>
  <si>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</si>
  <si>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</si>
  <si>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</si>
  <si>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</si>
  <si>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</si>
  <si>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</si>
  <si>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</si>
  <si>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</si>
  <si>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</si>
  <si>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</si>
  <si>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</si>
  <si>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</si>
  <si>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</si>
  <si>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</si>
  <si>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</si>
  <si>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</si>
  <si>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</si>
  <si>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</si>
  <si>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</si>
  <si>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</si>
  <si>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</si>
  <si>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</si>
  <si>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</si>
  <si>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</si>
  <si>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</si>
  <si>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</si>
  <si>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</si>
  <si>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</si>
  <si>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</si>
  <si>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</si>
  <si>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</si>
  <si>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</si>
  <si>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</si>
  <si>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</si>
  <si>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C) 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</si>
  <si>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xml:space="preserve">B) Ulaganje u kupnju opreme za berbu, sortiranje i pakiranje vlastitih poljoprivrednih proizvoda </t>
  </si>
  <si>
    <t>D) Ulaganje u podizanje novih i/ili restrukturiranje postojećih višegodišnjih nasada, isključujući restrukturiranje postojećih vinograda za proizvodnju grožđa za vino</t>
  </si>
  <si>
    <t>E) Ulaganje u prilagodbu novouvedenim standardima sukladno članku 17. Uredbe 1305/2013</t>
  </si>
  <si>
    <t xml:space="preserve">F) Ulaganje u uređenje i trajnije poboljšanje kvalitete poljoprivrednog zemljišta u svrhu  poljoprivredne proizvodnje (privođenje poljoprivrednog zemljišta kulturi), u svrhu realizacije projekta. </t>
  </si>
  <si>
    <t>- prilagodba novouvedenim standardima u skladu s člankom 17. Uredbe (EU) br. 1305/2013</t>
  </si>
  <si>
    <t xml:space="preserve">Opis predmeta nabave
(kapacitet, količina, snaga i sl.) </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</si>
  <si>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</si>
  <si>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</si>
  <si>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r>
      <t xml:space="preserve">PRIHVATLJIVI IZNOS TROŠKOVA PRIPREME POSLOVNOG PLANA
</t>
    </r>
    <r>
      <rPr>
        <b/>
        <i/>
        <sz val="11"/>
        <rFont val="Calibri"/>
        <family val="2"/>
        <charset val="238"/>
        <scheme val="minor"/>
      </rPr>
      <t xml:space="preserve">Pojašnjenje: </t>
    </r>
    <r>
      <rPr>
        <i/>
        <sz val="11"/>
        <rFont val="Calibri"/>
        <family val="2"/>
        <charset val="238"/>
        <scheme val="minor"/>
      </rPr>
      <t xml:space="preserve">Red C, ali ne veći od 2% iznosa iz reda J </t>
    </r>
  </si>
  <si>
    <r>
      <t xml:space="preserve">PRIHVATLJIVI IZNOS TROŠKOVA PRIPREME DOKUMENTACIJE 
</t>
    </r>
    <r>
      <rPr>
        <b/>
        <i/>
        <sz val="11"/>
        <rFont val="Calibri"/>
        <family val="2"/>
        <charset val="238"/>
        <scheme val="minor"/>
      </rPr>
      <t>Pojašnjenje:</t>
    </r>
    <r>
      <rPr>
        <i/>
        <sz val="11"/>
        <rFont val="Calibri"/>
        <family val="2"/>
        <charset val="238"/>
        <scheme val="minor"/>
      </rPr>
      <t xml:space="preserve"> Red D, ali ne veći od 2% iznosa iz reda J </t>
    </r>
  </si>
  <si>
    <r>
      <t xml:space="preserve">POSTOTAK  PRIHVATLJIVIH TROŠKOVA BEZ OPĆIH TROŠKOVA  U FAZI II  U ODNOSU NA PRIHVATLJIVE TROŠKOVE BEZ OPĆIH TROŠKOVA PRIJAVLJENE U FAZI I
</t>
    </r>
    <r>
      <rPr>
        <b/>
        <i/>
        <sz val="11"/>
        <color theme="1"/>
        <rFont val="Calibri"/>
        <family val="2"/>
        <charset val="238"/>
        <scheme val="minor"/>
      </rPr>
      <t xml:space="preserve">Pojašnjenje: </t>
    </r>
    <r>
      <rPr>
        <i/>
        <sz val="11"/>
        <color theme="1"/>
        <rFont val="Calibri"/>
        <family val="2"/>
        <scheme val="minor"/>
      </rPr>
      <t xml:space="preserve">Podatak za potrebe utvrđivanja potencijalne financijske korekcije </t>
    </r>
  </si>
  <si>
    <r>
      <t xml:space="preserve">IZNOS POTPORE ZA DODJELU NAKON FINANCIJSKE KOREKCIJE (ako je primjenjivo)
</t>
    </r>
    <r>
      <rPr>
        <b/>
        <i/>
        <sz val="11"/>
        <color theme="1"/>
        <rFont val="Calibri"/>
        <family val="2"/>
        <charset val="238"/>
        <scheme val="minor"/>
      </rPr>
      <t>Pojašnjenje:</t>
    </r>
    <r>
      <rPr>
        <i/>
        <sz val="11"/>
        <color theme="1"/>
        <rFont val="Calibri"/>
        <family val="2"/>
        <scheme val="minor"/>
      </rPr>
      <t xml:space="preserve"> Ukoliko je postotak u redu K niži od 80%, tada se iznos potpore u fazi II umanjuje za 5%:   
Red X  -  (Red X * 0,05)  </t>
    </r>
  </si>
  <si>
    <t>Iznos troška u kunama
(s PDV-om ako je PDV prihvatljiv ili bez PDV-a ako nije prihvatljiv)</t>
  </si>
  <si>
    <t xml:space="preserve">Primljena/dodijeljena javna potpora iz drugih javnih izvora za pojedini trošak </t>
  </si>
  <si>
    <t>Najviši iznos potpore po trošku s uračunatim svim potporama iz drugih izvora za iste troškove prije primjene fin. korekcije</t>
  </si>
  <si>
    <t>Stopa financijske korekcije ako je izrečena u ovoj fazi</t>
  </si>
  <si>
    <t>Iznos financijske korekcije izračunat primjenom izrečene stope financijske korekcije korekcije ili izražen u apsolutnom iznosu</t>
  </si>
  <si>
    <t>Iznos potpore po trošku s uračunatom financijskom korekcijom</t>
  </si>
  <si>
    <t>Vrsta nabave 
(javna nabava, jednostavna nabava, nositelj projekta nije obveznik Javne nabave)</t>
  </si>
  <si>
    <r>
      <t xml:space="preserve">FAZA II   - TABLICA TROŠKOVA I IZRAČUNA POTPORE (TTIP) 
</t>
    </r>
    <r>
      <rPr>
        <i/>
        <sz val="14"/>
        <color theme="0" tint="-0.04997999966144562"/>
        <rFont val="Calibri"/>
        <family val="2"/>
        <scheme val="minor"/>
      </rPr>
      <t>Podmjera 19.2. "Provedba operacija unutar CLLD strategije"
M19 - LEADER (CLLD)</t>
    </r>
  </si>
  <si>
    <r>
      <t xml:space="preserve">FAZA I  - PLAN NABAVE
</t>
    </r>
    <r>
      <rPr>
        <sz val="14"/>
        <color theme="0" tint="-0.04997999966144562"/>
        <rFont val="Calibri"/>
        <family val="2"/>
        <scheme val="minor"/>
      </rPr>
      <t>Podmjera 19.2. "Provedba operacija unutar CLLD strategije"
M19 - LEADER (CLLD)</t>
    </r>
    <r>
      <rPr>
        <b/>
        <sz val="14"/>
        <color theme="0" tint="-0.04997999966144562"/>
        <rFont val="Calibri"/>
        <family val="2"/>
        <scheme val="minor"/>
      </rPr>
      <t xml:space="preserve">
</t>
    </r>
  </si>
  <si>
    <t xml:space="preserve">FAZA I - PLAN NABAVE </t>
  </si>
  <si>
    <t>FAZA II - TABLICA TROŠKOVA I IZRAČUNA POTPORE</t>
  </si>
  <si>
    <t>Najviši iznos potpore po trošku prije primljene potpore iz drugih izvora za iste troškove i prije primjene fin. korekcije</t>
  </si>
  <si>
    <t>HIDE!!!!</t>
  </si>
  <si>
    <t>STUPAC "L" HIDE!!!</t>
  </si>
  <si>
    <t>HIDE "105"!!!!</t>
  </si>
  <si>
    <t>HIDE "105"</t>
  </si>
  <si>
    <t>HIDE "106"</t>
  </si>
  <si>
    <t>HIDE "102"</t>
  </si>
  <si>
    <t>javna nabava</t>
  </si>
  <si>
    <t>jednostavna nabava</t>
  </si>
  <si>
    <t xml:space="preserve">nositelj projekta nije obveznik javne nabave </t>
  </si>
  <si>
    <r>
      <t xml:space="preserve">INTENZITET POTPORE 
</t>
    </r>
    <r>
      <rPr>
        <b/>
        <i/>
        <sz val="11"/>
        <color theme="1"/>
        <rFont val="Calibri"/>
        <family val="2"/>
        <charset val="238"/>
        <scheme val="minor"/>
      </rPr>
      <t xml:space="preserve">Pojašnjenje: </t>
    </r>
    <r>
      <rPr>
        <i/>
        <sz val="11"/>
        <color theme="1"/>
        <rFont val="Calibri"/>
        <family val="2"/>
        <charset val="238"/>
        <scheme val="minor"/>
      </rPr>
      <t>50% od ukupnih prihvatljivih troškova projekta</t>
    </r>
  </si>
  <si>
    <r>
      <t xml:space="preserve">NAJVIŠI IZNOS POTPORE
Pojašnjenje:
Najviši iznos potpore je </t>
    </r>
    <r>
      <rPr>
        <b/>
        <sz val="11"/>
        <color theme="1"/>
        <rFont val="Calibri"/>
        <family val="2"/>
        <scheme val="minor"/>
      </rPr>
      <t>15.000,</t>
    </r>
    <r>
      <rPr>
        <b/>
        <sz val="11"/>
        <rFont val="Calibri"/>
        <family val="2"/>
        <charset val="238"/>
        <scheme val="minor"/>
      </rPr>
      <t>00 EUR.</t>
    </r>
    <r>
      <rPr>
        <sz val="11"/>
        <rFont val="Calibri"/>
        <family val="2"/>
        <scheme val="minor"/>
      </rPr>
      <t xml:space="preserve">
Pojašnjenje: Najviši iznos javne potpore po projektu ne može biti viši od gore navedenog iznosa. Preračun u kune se vrši sukladno tečaju navedenom u redu H.</t>
    </r>
  </si>
  <si>
    <r>
      <t>NAJNIŽI IZNOS  POTPORE 
Pojašnjenje:
Najviši iznos potpore je</t>
    </r>
    <r>
      <rPr>
        <b/>
        <sz val="11"/>
        <color theme="1"/>
        <rFont val="Calibri"/>
        <family val="2"/>
        <scheme val="minor"/>
      </rPr>
      <t xml:space="preserve"> </t>
    </r>
    <r>
      <rPr>
        <b/>
        <sz val="11"/>
        <rFont val="Calibri"/>
        <family val="2"/>
        <charset val="238"/>
        <scheme val="minor"/>
      </rPr>
      <t>5.000 EUR.</t>
    </r>
    <r>
      <rPr>
        <b/>
        <sz val="11"/>
        <color theme="1"/>
        <rFont val="Calibri"/>
        <family val="2"/>
        <charset val="238"/>
        <scheme val="minor"/>
      </rPr>
      <t xml:space="preserve">
P</t>
    </r>
    <r>
      <rPr>
        <sz val="11"/>
        <color theme="1"/>
        <rFont val="Calibri"/>
        <family val="2"/>
        <scheme val="minor"/>
      </rPr>
      <t>reračunati u kune sukladno tečaju iz reda H.</t>
    </r>
  </si>
  <si>
    <r>
      <t xml:space="preserve">Procijenjeni iznos nabave u kunama
</t>
    </r>
    <r>
      <rPr>
        <b/>
        <sz val="11"/>
        <rFont val="Calibri"/>
        <family val="2"/>
        <charset val="238"/>
      </rPr>
      <t>(</t>
    </r>
    <r>
      <rPr>
        <b/>
        <i/>
        <sz val="11"/>
        <rFont val="Calibri"/>
        <family val="2"/>
        <charset val="238"/>
      </rPr>
      <t>naznačiti je li s PDV-om ili bez PDV-a; izbrisati jedno od to dvoje ovisno o tome je li PDV prihvatljiv za financiranje ILI NE</t>
    </r>
    <r>
      <rPr>
        <b/>
        <sz val="11"/>
        <rFont val="Calibri"/>
        <family val="2"/>
        <charset val="238"/>
      </rPr>
      <t>)</t>
    </r>
  </si>
  <si>
    <r>
      <t xml:space="preserve">UKUPAN IZNOS PROJEKTA 
</t>
    </r>
    <r>
      <rPr>
        <b/>
        <i/>
        <sz val="11"/>
        <color theme="1"/>
        <rFont val="Calibri"/>
        <family val="2"/>
        <charset val="238"/>
        <scheme val="minor"/>
      </rPr>
      <t>Pojašnjenje:</t>
    </r>
    <r>
      <rPr>
        <i/>
        <sz val="11"/>
        <color theme="1"/>
        <rFont val="Calibri"/>
        <family val="2"/>
        <scheme val="minor"/>
      </rPr>
      <t xml:space="preserve"> Zbroj iznosa iz redova A, B, C, D, E, F i G.
Projekt ne smije biti veći od 100.000,00 EUR s (PDV-om).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</si>
</sst>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
    <numFmt numFmtId="165" formatCode="#,##0.00\ &quot;kn&quot;"/>
    <numFmt numFmtId="166" formatCode="0_ ;\-0\ "/>
    <numFmt numFmtId="167" formatCode="[$EUR]\ #,##0.00"/>
  </numFmts>
  <fonts count="47">
    <font>
      <sz val="11"/>
      <color theme="1"/>
      <name val="Calibri"/>
      <family val="2"/>
      <charset val="238"/>
      <scheme val="minor"/>
    </font>
    <font>
      <sz val="10"/>
      <color theme="1"/>
      <name val="Arial"/>
      <family val="2"/>
    </font>
    <font>
      <b/>
      <sz val="11"/>
      <color theme="1"/>
      <name val="Calibri"/>
      <family val="2"/>
      <scheme val="minor"/>
    </font>
    <font>
      <i/>
      <sz val="11"/>
      <color theme="1"/>
      <name val="Calibri"/>
      <family val="2"/>
      <scheme val="minor"/>
    </font>
    <font>
      <b/>
      <sz val="11"/>
      <color rgb="FF000000"/>
      <name val="Calibri"/>
      <family val="2"/>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0.04997999966144562"/>
      <name val="Calibri"/>
      <family val="2"/>
      <scheme val="minor"/>
    </font>
    <font>
      <sz val="11"/>
      <color theme="0" tint="-0.04997999966144562"/>
      <name val="Calibri"/>
      <family val="2"/>
      <scheme val="minor"/>
    </font>
    <font>
      <i/>
      <sz val="11"/>
      <color rgb="FF000000"/>
      <name val="Calibri"/>
      <family val="2"/>
      <charset val="238"/>
      <scheme val="minor"/>
    </font>
    <font>
      <sz val="11"/>
      <name val="Calibri"/>
      <family val="2"/>
      <charset val="238"/>
      <scheme val="minor"/>
    </font>
    <font>
      <b/>
      <sz val="11"/>
      <color theme="0" tint="-0.04997999966144562"/>
      <name val="Calibri"/>
      <family val="2"/>
      <scheme val="minor"/>
    </font>
    <font>
      <b/>
      <i/>
      <sz val="11"/>
      <name val="Calibri"/>
      <family val="2"/>
      <charset val="238"/>
      <scheme val="minor"/>
    </font>
    <font>
      <u val="single"/>
      <sz val="11"/>
      <color theme="10"/>
      <name val="Calibri"/>
      <family val="2"/>
      <charset val="238"/>
      <scheme val="minor"/>
    </font>
    <font>
      <sz val="10"/>
      <name val="Arial"/>
      <family val="2"/>
      <charset val="238"/>
    </font>
    <font>
      <sz val="10"/>
      <name val="Calibri"/>
      <family val="2"/>
      <charset val="238"/>
      <scheme val="minor"/>
    </font>
    <font>
      <sz val="11"/>
      <name val="Calibri"/>
      <family val="2"/>
      <charset val="238"/>
    </font>
    <font>
      <sz val="10"/>
      <color theme="1"/>
      <name val="Calibri"/>
      <family val="2"/>
      <charset val="238"/>
      <scheme val="minor"/>
    </font>
    <font>
      <sz val="14"/>
      <color theme="0" tint="-0.04997999966144562"/>
      <name val="Calibri"/>
      <family val="2"/>
      <charset val="238"/>
      <scheme val="minor"/>
    </font>
    <font>
      <i/>
      <sz val="14"/>
      <color theme="0" tint="-0.0499799996614456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b/>
      <sz val="11"/>
      <color rgb="FFC00000"/>
      <name val="Calibri"/>
      <family val="2"/>
      <charset val="238"/>
      <scheme val="minor"/>
    </font>
    <font>
      <i/>
      <sz val="10"/>
      <name val="Calibri"/>
      <family val="2"/>
      <charset val="238"/>
      <scheme val="minor"/>
    </font>
    <font>
      <b/>
      <i/>
      <sz val="10"/>
      <name val="Calibri"/>
      <family val="2"/>
      <charset val="238"/>
      <scheme val="minor"/>
    </font>
    <font>
      <b/>
      <sz val="20"/>
      <color theme="0" tint="-0.04997999966144562"/>
      <name val="Calibri"/>
      <family val="2"/>
      <charset val="238"/>
      <scheme val="minor"/>
    </font>
    <font>
      <b/>
      <sz val="14"/>
      <color rgb="FF003366"/>
      <name val="Calibri"/>
      <family val="2"/>
      <charset val="238"/>
      <scheme val="minor"/>
    </font>
    <font>
      <b/>
      <u val="single"/>
      <sz val="14"/>
      <color rgb="FF003366"/>
      <name val="Calibri"/>
      <family val="2"/>
      <charset val="238"/>
      <scheme val="minor"/>
    </font>
    <font>
      <sz val="8"/>
      <color theme="1"/>
      <name val="Calibri"/>
      <family val="2"/>
      <scheme val="minor"/>
    </font>
    <font>
      <sz val="14"/>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sz val="12"/>
      <color theme="1"/>
      <name val="Calibri"/>
      <family val="2"/>
      <charset val="238"/>
      <scheme val="minor"/>
    </font>
    <font>
      <sz val="11"/>
      <color theme="0"/>
      <name val="Calibri"/>
      <family val="2"/>
      <charset val="238"/>
      <scheme val="minor"/>
    </font>
    <font>
      <b/>
      <i/>
      <sz val="11"/>
      <name val="Calibri"/>
      <family val="2"/>
      <charset val="238"/>
    </font>
  </fonts>
  <fills count="20">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0" tint="-0.04997999966144562"/>
        <bgColor indexed="64"/>
      </patternFill>
    </fill>
    <fill>
      <patternFill patternType="solid">
        <fgColor theme="0" tint="-0.24997000396251678"/>
        <bgColor indexed="64"/>
      </patternFill>
    </fill>
    <fill>
      <patternFill patternType="solid">
        <fgColor theme="9" tint="0.39998000860214233"/>
        <bgColor indexed="64"/>
      </patternFill>
    </fill>
    <fill>
      <patternFill patternType="solid">
        <fgColor theme="1" tint="0.24998000264167786"/>
        <bgColor indexed="64"/>
      </patternFill>
    </fill>
    <fill>
      <patternFill patternType="solid">
        <fgColor theme="7" tint="0.7999799847602844"/>
        <bgColor indexed="64"/>
      </patternFill>
    </fill>
    <fill>
      <patternFill patternType="solid">
        <fgColor theme="8" tint="-0.4999699890613556"/>
        <bgColor indexed="64"/>
      </patternFill>
    </fill>
    <fill>
      <patternFill patternType="solid">
        <fgColor theme="8" tint="0.7999799847602844"/>
        <bgColor indexed="64"/>
      </patternFill>
    </fill>
    <fill>
      <patternFill patternType="solid">
        <fgColor theme="9" tint="-0.4999699890613556"/>
        <bgColor indexed="64"/>
      </patternFill>
    </fill>
    <fill>
      <patternFill patternType="solid">
        <fgColor theme="9" tint="0.7999799847602844"/>
        <bgColor indexed="64"/>
      </patternFill>
    </fill>
    <fill>
      <patternFill patternType="solid">
        <fgColor theme="7" tint="-0.4999699890613556"/>
        <bgColor indexed="64"/>
      </patternFill>
    </fill>
    <fill>
      <patternFill patternType="solid">
        <fgColor rgb="FFFF9933"/>
        <bgColor indexed="64"/>
      </patternFill>
    </fill>
    <fill>
      <patternFill patternType="solid">
        <fgColor rgb="FFFFFFFF"/>
        <bgColor indexed="64"/>
      </patternFill>
    </fill>
    <fill>
      <patternFill patternType="solid">
        <fgColor rgb="FFD9E1F2"/>
        <bgColor indexed="64"/>
      </patternFill>
    </fill>
    <fill>
      <patternFill patternType="solid">
        <fgColor rgb="FF002060"/>
        <bgColor indexed="64"/>
      </patternFill>
    </fill>
    <fill>
      <patternFill patternType="solid">
        <fgColor rgb="FFFFFF00"/>
        <bgColor indexed="64"/>
      </patternFill>
    </fill>
    <fill>
      <patternFill patternType="solid">
        <fgColor theme="2" tint="-0.7499799728393555"/>
        <bgColor indexed="64"/>
      </patternFill>
    </fill>
  </fills>
  <borders count="62">
    <border>
      <left/>
      <right/>
      <top/>
      <bottom/>
      <diagonal/>
    </border>
    <border>
      <left style="thin">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top/>
      <bottom/>
    </border>
    <border>
      <left/>
      <right/>
      <top style="thin">
        <color auto="1"/>
      </top>
      <bottom style="thin">
        <color auto="1"/>
      </bottom>
    </border>
    <border>
      <left/>
      <right style="medium">
        <color auto="1"/>
      </right>
      <top style="thin">
        <color auto="1"/>
      </top>
      <bottom style="thin">
        <color auto="1"/>
      </bottom>
    </border>
    <border>
      <left style="medium">
        <color auto="1"/>
      </left>
      <right style="thin">
        <color auto="1"/>
      </right>
      <top/>
      <bottom/>
    </border>
    <border>
      <left style="thin">
        <color auto="1"/>
      </left>
      <right/>
      <top style="thin">
        <color auto="1"/>
      </top>
      <bottom style="thin">
        <color auto="1"/>
      </bottom>
    </border>
    <border>
      <left style="medium">
        <color auto="1"/>
      </left>
      <right/>
      <top style="thin">
        <color auto="1"/>
      </top>
      <bottom style="thin">
        <color auto="1"/>
      </bottom>
    </border>
    <border>
      <left style="medium">
        <color auto="1"/>
      </left>
      <right style="thin">
        <color auto="1"/>
      </right>
      <top style="medium">
        <color auto="1"/>
      </top>
      <bottom style="thin">
        <color auto="1"/>
      </bottom>
    </border>
    <border>
      <left style="medium">
        <color auto="1"/>
      </left>
      <right style="thin">
        <color auto="1"/>
      </right>
      <top style="thin">
        <color auto="1"/>
      </top>
      <bottom style="thin">
        <color auto="1"/>
      </bottom>
    </border>
    <border>
      <left style="thin">
        <color auto="1"/>
      </left>
      <right style="thin">
        <color auto="1"/>
      </right>
      <top/>
      <bottom style="thin">
        <color auto="1"/>
      </bottom>
    </border>
    <border>
      <left/>
      <right/>
      <top style="medium">
        <color auto="1"/>
      </top>
      <bottom style="thin">
        <color auto="1"/>
      </bottom>
    </border>
    <border>
      <left/>
      <right style="thin">
        <color auto="1"/>
      </right>
      <top style="medium">
        <color auto="1"/>
      </top>
      <bottom style="thin">
        <color auto="1"/>
      </bottom>
    </border>
    <border>
      <left style="thin">
        <color auto="1"/>
      </left>
      <right style="medium">
        <color auto="1"/>
      </right>
      <top/>
      <bottom style="thin">
        <color auto="1"/>
      </bottom>
    </border>
    <border>
      <left/>
      <right style="thin">
        <color auto="1"/>
      </right>
      <top style="thin">
        <color auto="1"/>
      </top>
      <bottom style="thin">
        <color auto="1"/>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medium">
        <color auto="1"/>
      </left>
      <right/>
      <top/>
      <bottom style="thin">
        <color auto="1"/>
      </bottom>
    </border>
    <border>
      <left style="thin">
        <color auto="1"/>
      </left>
      <right/>
      <top/>
      <bottom/>
    </border>
    <border>
      <left/>
      <right style="thin">
        <color auto="1"/>
      </right>
      <top/>
      <bottom/>
    </border>
    <border>
      <left style="thin">
        <color auto="1"/>
      </left>
      <right style="thin">
        <color auto="1"/>
      </right>
      <top style="thin">
        <color auto="1"/>
      </top>
      <bottom/>
    </border>
    <border>
      <left style="thin">
        <color auto="1"/>
      </left>
      <right/>
      <top style="thin">
        <color auto="1"/>
      </top>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medium">
        <color auto="1"/>
      </right>
      <top style="medium">
        <color auto="1"/>
      </top>
      <bottom style="medium">
        <color auto="1"/>
      </bottom>
    </border>
    <border>
      <left style="thick">
        <color rgb="FF003366"/>
      </left>
      <right style="thick">
        <color rgb="FF003366"/>
      </right>
      <top style="thick">
        <color rgb="FF003366"/>
      </top>
      <bottom style="thick">
        <color rgb="FF003366"/>
      </bottom>
    </border>
    <border>
      <left/>
      <right/>
      <top style="thin">
        <color auto="1"/>
      </top>
      <bottom/>
    </border>
    <border>
      <left/>
      <right style="thin">
        <color auto="1"/>
      </right>
      <top style="thin">
        <color auto="1"/>
      </top>
      <bottom/>
    </border>
    <border>
      <left/>
      <right style="medium">
        <color auto="1"/>
      </right>
      <top/>
      <bottom style="thin">
        <color auto="1"/>
      </bottom>
    </border>
    <border>
      <left style="medium">
        <color auto="1"/>
      </left>
      <right/>
      <top style="thin">
        <color auto="1"/>
      </top>
      <bottom/>
    </border>
    <border>
      <left/>
      <right style="medium">
        <color auto="1"/>
      </right>
      <top/>
      <bottom style="medium">
        <color auto="1"/>
      </bottom>
    </border>
    <border>
      <left/>
      <right style="medium">
        <color auto="1"/>
      </right>
      <top style="thin">
        <color auto="1"/>
      </top>
      <bottom/>
    </border>
    <border>
      <left style="medium">
        <color auto="1"/>
      </left>
      <right style="medium">
        <color auto="1"/>
      </right>
      <top style="medium">
        <color auto="1"/>
      </top>
      <bottom/>
    </border>
    <border>
      <left style="medium">
        <color auto="1"/>
      </left>
      <right style="medium">
        <color auto="1"/>
      </right>
      <top/>
      <bottom style="medium">
        <color auto="1"/>
      </bottom>
    </border>
    <border>
      <left/>
      <right style="medium">
        <color auto="1"/>
      </right>
      <top/>
      <bottom/>
    </border>
    <border>
      <left/>
      <right/>
      <top style="medium">
        <color auto="1"/>
      </top>
      <bottom/>
    </border>
    <border>
      <left/>
      <right style="thin">
        <color auto="1"/>
      </right>
      <top style="medium">
        <color auto="1"/>
      </top>
      <bottom/>
    </border>
    <border>
      <left style="thin">
        <color auto="1"/>
      </left>
      <right style="thin">
        <color auto="1"/>
      </right>
      <top/>
      <bottom/>
    </border>
    <border>
      <left style="thin">
        <color auto="1"/>
      </left>
      <right style="thin">
        <color auto="1"/>
      </right>
      <top style="medium">
        <color auto="1"/>
      </top>
      <bottom/>
    </border>
    <border>
      <left style="thin">
        <color auto="1"/>
      </left>
      <right/>
      <top style="medium">
        <color auto="1"/>
      </top>
      <bottom/>
    </border>
    <border>
      <left style="medium">
        <color auto="1"/>
      </left>
      <right style="thin">
        <color auto="1"/>
      </right>
      <top style="medium">
        <color auto="1"/>
      </top>
      <bottom/>
    </border>
    <border>
      <left/>
      <right/>
      <top style="thin">
        <color auto="1"/>
      </top>
      <bottom style="medium">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top style="thin">
        <color auto="1"/>
      </top>
      <bottom style="medium">
        <color auto="1"/>
      </bottom>
    </border>
    <border>
      <left style="medium">
        <color auto="1"/>
      </left>
      <right style="thin">
        <color auto="1"/>
      </right>
      <top/>
      <bottom style="medium">
        <color auto="1"/>
      </bottom>
    </border>
    <border>
      <left style="medium">
        <color auto="1"/>
      </left>
      <right/>
      <top style="medium">
        <color auto="1"/>
      </top>
      <bottom style="medium">
        <color auto="1"/>
      </bottom>
    </border>
    <border>
      <left/>
      <right/>
      <top style="medium">
        <color auto="1"/>
      </top>
      <bottom style="medium">
        <color auto="1"/>
      </bottom>
    </border>
    <border>
      <left/>
      <right/>
      <top/>
      <bottom style="medium">
        <color auto="1"/>
      </bottom>
    </border>
    <border>
      <left style="medium">
        <color auto="1"/>
      </left>
      <right style="thin">
        <color auto="1"/>
      </right>
      <top/>
      <bottom style="thin">
        <color auto="1"/>
      </bottom>
    </border>
    <border>
      <left style="medium">
        <color auto="1"/>
      </left>
      <right/>
      <top style="medium">
        <color auto="1"/>
      </top>
      <bottom/>
    </border>
    <border>
      <left/>
      <right style="medium">
        <color auto="1"/>
      </right>
      <top style="medium">
        <color auto="1"/>
      </top>
      <bottom/>
    </border>
    <border>
      <left/>
      <right style="medium">
        <color auto="1"/>
      </right>
      <top style="medium">
        <color auto="1"/>
      </top>
      <bottom style="medium">
        <color auto="1"/>
      </bottom>
    </border>
    <border>
      <left style="medium">
        <color auto="1"/>
      </left>
      <right/>
      <top style="medium">
        <color auto="1"/>
      </top>
      <bottom style="thin">
        <color auto="1"/>
      </bottom>
    </border>
    <border>
      <left/>
      <right style="medium">
        <color theme="0"/>
      </right>
      <top style="medium">
        <color auto="1"/>
      </top>
      <bottom style="thin">
        <color auto="1"/>
      </bottom>
    </border>
    <border>
      <left style="thin">
        <color auto="1"/>
      </left>
      <right/>
      <top style="medium">
        <color auto="1"/>
      </top>
      <bottom style="medium">
        <color auto="1"/>
      </bottom>
    </border>
    <border>
      <left style="medium">
        <color auto="1"/>
      </left>
      <right/>
      <top/>
      <bottom style="medium">
        <color auto="1"/>
      </bottom>
    </border>
  </borders>
  <cellStyleXfs count="2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0" fillId="0" borderId="0" applyFont="0" applyFill="0" applyBorder="0" applyAlignment="0" applyProtection="0"/>
    <xf numFmtId="0" fontId="15" fillId="0" borderId="0" applyNumberFormat="0" applyFill="0" applyBorder="0" applyAlignment="0" applyProtection="0"/>
    <xf numFmtId="0" fontId="16" fillId="0" borderId="0">
      <alignment/>
      <protection/>
    </xf>
    <xf numFmtId="0" fontId="0" fillId="0" borderId="0">
      <alignment/>
      <protection/>
    </xf>
    <xf numFmtId="0" fontId="16" fillId="2" borderId="0">
      <alignment/>
      <protection/>
    </xf>
    <xf numFmtId="0" fontId="16" fillId="3" borderId="0">
      <alignment/>
      <protection/>
    </xf>
  </cellStyleXfs>
  <cellXfs count="373">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7" fillId="0" borderId="0" xfId="0" applyFont="1" applyAlignment="1" applyProtection="1">
      <alignment horizontal="center" vertical="center"/>
      <protection locked="0"/>
    </xf>
    <xf numFmtId="0" fontId="0" fillId="3" borderId="1" xfId="0" applyFill="1" applyBorder="1" applyAlignment="1" applyProtection="1">
      <alignment horizontal="center"/>
      <protection locked="0"/>
    </xf>
    <xf numFmtId="4" fontId="0" fillId="3" borderId="1" xfId="0" applyNumberFormat="1" applyFill="1" applyBorder="1" applyAlignment="1" applyProtection="1">
      <alignment horizontal="center"/>
      <protection locked="0"/>
    </xf>
    <xf numFmtId="4" fontId="0" fillId="3" borderId="2" xfId="0" applyNumberFormat="1" applyFill="1" applyBorder="1" applyAlignment="1" applyProtection="1">
      <alignment horizontal="center"/>
      <protection locked="0"/>
    </xf>
    <xf numFmtId="0" fontId="0" fillId="3" borderId="1" xfId="0" applyFill="1" applyBorder="1" applyAlignment="1" applyProtection="1">
      <alignment horizontal="center" wrapText="1"/>
      <protection/>
    </xf>
    <xf numFmtId="0" fontId="7" fillId="4" borderId="3" xfId="0" applyFont="1" applyFill="1" applyBorder="1" applyAlignment="1" applyProtection="1">
      <alignment horizontal="center" vertical="center"/>
      <protection locked="0"/>
    </xf>
    <xf numFmtId="0" fontId="0" fillId="4" borderId="4" xfId="0" applyFill="1" applyBorder="1" applyAlignment="1" applyProtection="1">
      <alignment horizontal="center"/>
      <protection/>
    </xf>
    <xf numFmtId="0" fontId="0" fillId="4" borderId="4" xfId="0" applyFill="1" applyBorder="1" applyAlignment="1" applyProtection="1">
      <alignment horizontal="center" wrapText="1"/>
      <protection/>
    </xf>
    <xf numFmtId="4" fontId="0" fillId="4" borderId="4" xfId="0" applyNumberFormat="1" applyFill="1" applyBorder="1" applyAlignment="1" applyProtection="1">
      <alignment horizontal="center"/>
      <protection/>
    </xf>
    <xf numFmtId="4" fontId="0" fillId="4" borderId="5" xfId="0" applyNumberFormat="1" applyFill="1" applyBorder="1" applyAlignment="1" applyProtection="1">
      <alignment horizontal="center"/>
      <protection/>
    </xf>
    <xf numFmtId="0" fontId="0" fillId="3" borderId="1" xfId="0" applyFill="1" applyBorder="1" applyAlignment="1" applyProtection="1">
      <alignment horizontal="center" wrapText="1"/>
      <protection locked="0"/>
    </xf>
    <xf numFmtId="0" fontId="7" fillId="4" borderId="6" xfId="0" applyFont="1" applyFill="1" applyBorder="1" applyAlignment="1" applyProtection="1">
      <alignment horizontal="center" vertical="center"/>
      <protection locked="0"/>
    </xf>
    <xf numFmtId="4" fontId="0" fillId="0" borderId="7" xfId="0" applyNumberFormat="1" applyBorder="1" applyAlignment="1" applyProtection="1">
      <alignment horizontal="center"/>
      <protection locked="0"/>
    </xf>
    <xf numFmtId="0" fontId="0" fillId="5" borderId="4" xfId="0" applyFill="1" applyBorder="1" applyAlignment="1" applyProtection="1">
      <alignment horizontal="center"/>
      <protection/>
    </xf>
    <xf numFmtId="4" fontId="0" fillId="5" borderId="4" xfId="0" applyNumberFormat="1" applyFill="1" applyBorder="1" applyAlignment="1" applyProtection="1">
      <alignment horizontal="center"/>
      <protection/>
    </xf>
    <xf numFmtId="0" fontId="0" fillId="5" borderId="8" xfId="0" applyFill="1" applyBorder="1" applyAlignment="1" applyProtection="1">
      <alignment horizontal="center"/>
      <protection/>
    </xf>
    <xf numFmtId="4" fontId="0" fillId="5" borderId="5" xfId="0" applyNumberFormat="1" applyFill="1" applyBorder="1" applyAlignment="1" applyProtection="1">
      <alignment horizontal="center"/>
      <protection/>
    </xf>
    <xf numFmtId="0" fontId="4" fillId="5" borderId="4" xfId="0" applyFont="1" applyFill="1" applyBorder="1" applyAlignment="1" applyProtection="1">
      <alignment horizontal="left" vertical="center" wrapText="1" indent="1"/>
      <protection/>
    </xf>
    <xf numFmtId="0" fontId="0" fillId="0" borderId="0" xfId="0" applyAlignment="1" applyProtection="1">
      <alignment vertical="top"/>
      <protection locked="0"/>
    </xf>
    <xf numFmtId="0" fontId="17" fillId="0" borderId="0" xfId="22" applyFont="1" applyProtection="1">
      <alignment/>
      <protection locked="0"/>
    </xf>
    <xf numFmtId="0" fontId="4" fillId="4" borderId="7" xfId="0" applyFont="1" applyFill="1" applyBorder="1" applyAlignment="1" applyProtection="1">
      <alignment horizontal="left" vertical="center" wrapText="1" indent="1"/>
      <protection/>
    </xf>
    <xf numFmtId="4" fontId="0" fillId="0" borderId="1" xfId="0" applyNumberFormat="1" applyBorder="1" applyAlignment="1" applyProtection="1">
      <alignment horizontal="center"/>
      <protection locked="0"/>
    </xf>
    <xf numFmtId="14" fontId="0" fillId="3" borderId="1" xfId="0" applyNumberFormat="1" applyFill="1" applyBorder="1" applyAlignment="1" applyProtection="1">
      <alignment horizontal="center"/>
      <protection locked="0"/>
    </xf>
    <xf numFmtId="0" fontId="0" fillId="3" borderId="8" xfId="0" applyFill="1" applyBorder="1" applyAlignment="1" applyProtection="1">
      <alignment horizontal="center" wrapText="1"/>
      <protection locked="0"/>
    </xf>
    <xf numFmtId="49" fontId="0" fillId="3" borderId="1" xfId="0" applyNumberFormat="1" applyFill="1" applyBorder="1" applyAlignment="1" applyProtection="1">
      <alignment horizontal="center"/>
      <protection locked="0"/>
    </xf>
    <xf numFmtId="0" fontId="19" fillId="3" borderId="1" xfId="0" applyFont="1" applyFill="1" applyBorder="1" applyAlignment="1" applyProtection="1">
      <alignment horizontal="center" wrapText="1"/>
      <protection locked="0"/>
    </xf>
    <xf numFmtId="0" fontId="11" fillId="3" borderId="4" xfId="0" applyFont="1" applyFill="1" applyBorder="1" applyAlignment="1" applyProtection="1">
      <alignment horizontal="left" vertical="center" wrapText="1" indent="1"/>
      <protection locked="0"/>
    </xf>
    <xf numFmtId="0" fontId="7" fillId="6" borderId="9" xfId="0" applyFont="1" applyFill="1" applyBorder="1" applyAlignment="1" applyProtection="1">
      <alignment horizontal="center" vertical="center"/>
      <protection/>
    </xf>
    <xf numFmtId="0" fontId="7" fillId="4" borderId="6" xfId="0" applyFont="1" applyFill="1" applyBorder="1" applyAlignment="1" applyProtection="1">
      <alignment horizontal="center" vertical="center" wrapText="1"/>
      <protection/>
    </xf>
    <xf numFmtId="0" fontId="7" fillId="6" borderId="10" xfId="0" applyFont="1" applyFill="1" applyBorder="1" applyAlignment="1" applyProtection="1">
      <alignment horizontal="center" vertical="center"/>
      <protection/>
    </xf>
    <xf numFmtId="4" fontId="2" fillId="6" borderId="11" xfId="0" applyNumberFormat="1" applyFont="1" applyFill="1" applyBorder="1" applyAlignment="1" applyProtection="1">
      <alignment horizontal="center"/>
      <protection/>
    </xf>
    <xf numFmtId="0" fontId="0" fillId="6" borderId="12" xfId="0" applyFill="1" applyBorder="1" applyAlignment="1" applyProtection="1">
      <alignment/>
      <protection/>
    </xf>
    <xf numFmtId="0" fontId="0" fillId="6" borderId="13" xfId="0" applyFill="1" applyBorder="1" applyAlignment="1" applyProtection="1">
      <alignment/>
      <protection/>
    </xf>
    <xf numFmtId="4" fontId="2" fillId="6" borderId="14" xfId="0" applyNumberFormat="1" applyFont="1" applyFill="1" applyBorder="1" applyAlignment="1" applyProtection="1">
      <alignment horizontal="center"/>
      <protection/>
    </xf>
    <xf numFmtId="0" fontId="7" fillId="4" borderId="6" xfId="0" applyFont="1" applyFill="1" applyBorder="1" applyAlignment="1" applyProtection="1">
      <alignment horizontal="center" vertical="center" textRotation="255"/>
      <protection/>
    </xf>
    <xf numFmtId="49" fontId="17" fillId="4" borderId="3" xfId="22" applyNumberFormat="1" applyFont="1" applyFill="1" applyBorder="1" applyAlignment="1" applyProtection="1">
      <alignment horizontal="right" vertical="center" wrapText="1"/>
      <protection/>
    </xf>
    <xf numFmtId="49" fontId="17" fillId="0" borderId="7" xfId="22" applyNumberFormat="1" applyFont="1" applyFill="1" applyBorder="1" applyAlignment="1" applyProtection="1">
      <alignment vertical="center" wrapText="1"/>
      <protection/>
    </xf>
    <xf numFmtId="49" fontId="17" fillId="0" borderId="4" xfId="22" applyNumberFormat="1" applyFont="1" applyFill="1" applyBorder="1" applyAlignment="1" applyProtection="1">
      <alignment horizontal="center" vertical="center" wrapText="1"/>
      <protection/>
    </xf>
    <xf numFmtId="165" fontId="17" fillId="0" borderId="4" xfId="22" applyNumberFormat="1" applyFont="1" applyFill="1" applyBorder="1" applyAlignment="1" applyProtection="1">
      <alignment wrapText="1"/>
      <protection/>
    </xf>
    <xf numFmtId="0" fontId="17" fillId="0" borderId="4" xfId="22" applyFont="1" applyBorder="1" applyProtection="1">
      <alignment/>
      <protection/>
    </xf>
    <xf numFmtId="0" fontId="17" fillId="0" borderId="5" xfId="22" applyFont="1" applyBorder="1" applyProtection="1">
      <alignment/>
      <protection/>
    </xf>
    <xf numFmtId="0" fontId="11" fillId="3" borderId="4" xfId="0" applyFont="1" applyFill="1" applyBorder="1" applyAlignment="1" applyProtection="1">
      <alignment horizontal="left" vertical="center" wrapText="1" indent="1"/>
      <protection/>
    </xf>
    <xf numFmtId="0" fontId="0" fillId="3" borderId="1" xfId="0" applyFill="1" applyBorder="1" applyAlignment="1" applyProtection="1">
      <alignment horizontal="center"/>
      <protection/>
    </xf>
    <xf numFmtId="0" fontId="19" fillId="3" borderId="1" xfId="0" applyFont="1" applyFill="1" applyBorder="1" applyAlignment="1" applyProtection="1">
      <alignment horizontal="center" wrapText="1"/>
      <protection/>
    </xf>
    <xf numFmtId="0" fontId="0" fillId="3" borderId="8" xfId="0" applyFill="1" applyBorder="1" applyAlignment="1" applyProtection="1">
      <alignment horizontal="center" wrapText="1"/>
      <protection/>
    </xf>
    <xf numFmtId="14" fontId="0" fillId="3" borderId="1" xfId="0" applyNumberFormat="1" applyFill="1" applyBorder="1" applyAlignment="1" applyProtection="1">
      <alignment horizontal="center"/>
      <protection/>
    </xf>
    <xf numFmtId="49" fontId="0" fillId="3" borderId="1" xfId="0" applyNumberFormat="1" applyFill="1" applyBorder="1" applyAlignment="1" applyProtection="1">
      <alignment horizontal="center"/>
      <protection/>
    </xf>
    <xf numFmtId="0" fontId="7" fillId="4" borderId="3" xfId="0" applyFont="1" applyFill="1" applyBorder="1" applyAlignment="1" applyProtection="1">
      <alignment horizontal="center" vertical="center"/>
      <protection/>
    </xf>
    <xf numFmtId="0" fontId="7" fillId="6" borderId="8" xfId="0" applyFont="1" applyFill="1" applyBorder="1" applyAlignment="1" applyProtection="1">
      <alignment horizontal="center" vertical="center"/>
      <protection/>
    </xf>
    <xf numFmtId="0" fontId="4" fillId="6" borderId="7" xfId="0" applyFont="1" applyFill="1" applyBorder="1" applyAlignment="1" applyProtection="1">
      <alignment horizontal="left" vertical="center" wrapText="1" indent="1"/>
      <protection/>
    </xf>
    <xf numFmtId="0" fontId="0" fillId="6" borderId="4" xfId="0" applyFill="1" applyBorder="1" applyAlignment="1" applyProtection="1">
      <alignment horizontal="center"/>
      <protection/>
    </xf>
    <xf numFmtId="0" fontId="0" fillId="6" borderId="15" xfId="0" applyFill="1" applyBorder="1" applyAlignment="1" applyProtection="1">
      <alignment horizontal="center"/>
      <protection/>
    </xf>
    <xf numFmtId="4" fontId="2" fillId="6" borderId="1" xfId="0" applyNumberFormat="1" applyFont="1" applyFill="1" applyBorder="1" applyAlignment="1" applyProtection="1">
      <alignment horizontal="center"/>
      <protection/>
    </xf>
    <xf numFmtId="4" fontId="0" fillId="6" borderId="8" xfId="0" applyNumberFormat="1" applyFill="1" applyBorder="1" applyProtection="1">
      <protection/>
    </xf>
    <xf numFmtId="0" fontId="0" fillId="6" borderId="4" xfId="0" applyFill="1" applyBorder="1" applyAlignment="1" applyProtection="1">
      <alignment/>
      <protection/>
    </xf>
    <xf numFmtId="0" fontId="0" fillId="6" borderId="15" xfId="0" applyFill="1" applyBorder="1" applyAlignment="1" applyProtection="1">
      <alignment/>
      <protection/>
    </xf>
    <xf numFmtId="4" fontId="2" fillId="6" borderId="2" xfId="0" applyNumberFormat="1" applyFont="1" applyFill="1" applyBorder="1" applyAlignment="1" applyProtection="1">
      <alignment horizontal="center"/>
      <protection/>
    </xf>
    <xf numFmtId="0" fontId="4" fillId="6" borderId="16" xfId="0" applyFont="1" applyFill="1" applyBorder="1" applyAlignment="1" applyProtection="1">
      <alignment horizontal="left" vertical="center" wrapText="1" indent="1"/>
      <protection/>
    </xf>
    <xf numFmtId="0" fontId="0" fillId="6" borderId="17" xfId="0" applyFill="1" applyBorder="1" applyAlignment="1" applyProtection="1">
      <alignment horizontal="center"/>
      <protection/>
    </xf>
    <xf numFmtId="0" fontId="0" fillId="6" borderId="18" xfId="0" applyFill="1" applyBorder="1" applyAlignment="1" applyProtection="1">
      <alignment horizontal="center"/>
      <protection/>
    </xf>
    <xf numFmtId="4" fontId="0" fillId="6" borderId="19" xfId="0" applyNumberFormat="1" applyFill="1" applyBorder="1" applyProtection="1">
      <protection/>
    </xf>
    <xf numFmtId="0" fontId="0" fillId="6" borderId="17" xfId="0" applyFill="1" applyBorder="1" applyAlignment="1" applyProtection="1">
      <alignment/>
      <protection/>
    </xf>
    <xf numFmtId="0" fontId="0" fillId="6" borderId="18" xfId="0" applyFill="1" applyBorder="1" applyAlignment="1" applyProtection="1">
      <alignment/>
      <protection/>
    </xf>
    <xf numFmtId="0" fontId="12" fillId="7" borderId="20" xfId="0" applyFont="1" applyFill="1" applyBorder="1" applyAlignment="1" applyProtection="1">
      <alignment wrapText="1"/>
      <protection/>
    </xf>
    <xf numFmtId="0" fontId="12" fillId="7" borderId="0" xfId="0" applyFont="1" applyFill="1" applyBorder="1" applyAlignment="1" applyProtection="1">
      <alignment wrapText="1"/>
      <protection/>
    </xf>
    <xf numFmtId="0" fontId="12" fillId="7" borderId="21" xfId="0" applyFont="1" applyFill="1" applyBorder="1" applyAlignment="1" applyProtection="1">
      <alignment wrapText="1"/>
      <protection/>
    </xf>
    <xf numFmtId="0" fontId="12" fillId="7" borderId="20" xfId="0" applyFont="1" applyFill="1" applyBorder="1" applyAlignment="1" applyProtection="1">
      <alignment vertical="top" wrapText="1"/>
      <protection/>
    </xf>
    <xf numFmtId="0" fontId="12" fillId="7" borderId="0" xfId="0" applyFont="1" applyFill="1" applyBorder="1" applyAlignment="1" applyProtection="1">
      <alignment vertical="top" wrapText="1"/>
      <protection/>
    </xf>
    <xf numFmtId="0" fontId="12" fillId="7" borderId="21" xfId="0" applyFont="1" applyFill="1" applyBorder="1" applyAlignment="1" applyProtection="1">
      <alignment vertical="top" wrapText="1"/>
      <protection/>
    </xf>
    <xf numFmtId="4" fontId="0" fillId="5" borderId="1" xfId="0" applyNumberFormat="1" applyFill="1" applyBorder="1" applyAlignment="1" applyProtection="1">
      <alignment horizontal="center"/>
      <protection/>
    </xf>
    <xf numFmtId="4" fontId="0" fillId="5" borderId="7" xfId="0" applyNumberFormat="1" applyFill="1" applyBorder="1" applyAlignment="1" applyProtection="1">
      <alignment horizontal="center"/>
      <protection/>
    </xf>
    <xf numFmtId="4" fontId="12" fillId="7" borderId="20" xfId="0" applyNumberFormat="1" applyFont="1" applyFill="1" applyBorder="1" applyProtection="1">
      <protection/>
    </xf>
    <xf numFmtId="0" fontId="2" fillId="7" borderId="0" xfId="0" applyFont="1" applyFill="1" applyBorder="1" applyAlignment="1" applyProtection="1">
      <alignment vertical="center" wrapText="1"/>
      <protection/>
    </xf>
    <xf numFmtId="0" fontId="2" fillId="7" borderId="21" xfId="0" applyFont="1" applyFill="1" applyBorder="1" applyAlignment="1" applyProtection="1">
      <alignment vertical="center" wrapText="1"/>
      <protection/>
    </xf>
    <xf numFmtId="10" fontId="0" fillId="5" borderId="1" xfId="0" applyNumberFormat="1" applyFill="1" applyBorder="1" applyAlignment="1" applyProtection="1">
      <alignment horizontal="center" wrapText="1"/>
      <protection/>
    </xf>
    <xf numFmtId="4" fontId="0" fillId="5" borderId="1" xfId="0" applyNumberFormat="1" applyFont="1" applyFill="1" applyBorder="1" applyAlignment="1" applyProtection="1">
      <alignment horizontal="center"/>
      <protection/>
    </xf>
    <xf numFmtId="4" fontId="0" fillId="5" borderId="7" xfId="0" applyNumberFormat="1" applyFont="1" applyFill="1" applyBorder="1" applyAlignment="1" applyProtection="1">
      <alignment horizontal="center"/>
      <protection/>
    </xf>
    <xf numFmtId="4" fontId="12" fillId="7" borderId="20" xfId="20" applyNumberFormat="1" applyFont="1" applyFill="1" applyBorder="1" applyProtection="1">
      <protection/>
    </xf>
    <xf numFmtId="0" fontId="5" fillId="7" borderId="0" xfId="0" applyFont="1" applyFill="1" applyBorder="1" applyAlignment="1" applyProtection="1">
      <alignment horizontal="left" vertical="center"/>
      <protection/>
    </xf>
    <xf numFmtId="4" fontId="0" fillId="5" borderId="22" xfId="0" applyNumberFormat="1" applyFill="1" applyBorder="1" applyAlignment="1" applyProtection="1">
      <alignment horizontal="center"/>
      <protection/>
    </xf>
    <xf numFmtId="4" fontId="0" fillId="5" borderId="23" xfId="0" applyNumberFormat="1" applyFill="1" applyBorder="1" applyAlignment="1" applyProtection="1">
      <alignment horizontal="center"/>
      <protection/>
    </xf>
    <xf numFmtId="49" fontId="17" fillId="4" borderId="8" xfId="22" applyNumberFormat="1" applyFont="1" applyFill="1" applyBorder="1" applyAlignment="1" applyProtection="1">
      <alignment horizontal="right" vertical="center" wrapText="1"/>
      <protection/>
    </xf>
    <xf numFmtId="49" fontId="17" fillId="0" borderId="4" xfId="22" applyNumberFormat="1" applyFont="1" applyFill="1" applyBorder="1" applyAlignment="1" applyProtection="1">
      <alignment vertical="center" wrapText="1"/>
      <protection/>
    </xf>
    <xf numFmtId="0" fontId="5" fillId="8" borderId="24" xfId="0" applyFont="1" applyFill="1" applyBorder="1" applyAlignment="1" applyProtection="1">
      <alignment horizontal="center" vertical="center" wrapText="1"/>
      <protection/>
    </xf>
    <xf numFmtId="0" fontId="5" fillId="8" borderId="25" xfId="0" applyFont="1" applyFill="1" applyBorder="1" applyAlignment="1" applyProtection="1">
      <alignment horizontal="center" vertical="center" wrapText="1"/>
      <protection/>
    </xf>
    <xf numFmtId="4" fontId="5" fillId="8" borderId="25" xfId="0" applyNumberFormat="1" applyFont="1" applyFill="1" applyBorder="1" applyAlignment="1" applyProtection="1">
      <alignment horizontal="center" vertical="center" wrapText="1"/>
      <protection/>
    </xf>
    <xf numFmtId="4" fontId="5" fillId="8" borderId="26" xfId="0" applyNumberFormat="1" applyFont="1" applyFill="1" applyBorder="1" applyAlignment="1" applyProtection="1">
      <alignment horizontal="center" vertical="center" wrapText="1"/>
      <protection/>
    </xf>
    <xf numFmtId="2" fontId="0" fillId="3" borderId="1" xfId="0" applyNumberFormat="1" applyFill="1" applyBorder="1" applyAlignment="1" applyProtection="1">
      <alignment horizontal="center"/>
      <protection locked="0"/>
    </xf>
    <xf numFmtId="0" fontId="0" fillId="3" borderId="27" xfId="0" applyFill="1" applyBorder="1" applyAlignment="1" applyProtection="1">
      <alignment horizontal="center" wrapText="1"/>
      <protection locked="0"/>
    </xf>
    <xf numFmtId="2" fontId="0" fillId="3" borderId="27" xfId="0" applyNumberFormat="1" applyFill="1" applyBorder="1" applyAlignment="1" applyProtection="1">
      <alignment horizontal="center"/>
      <protection locked="0"/>
    </xf>
    <xf numFmtId="4" fontId="0" fillId="3" borderId="27" xfId="0" applyNumberFormat="1" applyFill="1" applyBorder="1" applyAlignment="1" applyProtection="1">
      <alignment horizontal="center"/>
      <protection locked="0"/>
    </xf>
    <xf numFmtId="4" fontId="0" fillId="3" borderId="28" xfId="0" applyNumberFormat="1" applyFill="1" applyBorder="1" applyAlignment="1" applyProtection="1">
      <alignment horizontal="center"/>
      <protection locked="0"/>
    </xf>
    <xf numFmtId="0" fontId="11" fillId="3" borderId="7" xfId="0" applyFont="1" applyFill="1" applyBorder="1" applyAlignment="1" applyProtection="1">
      <alignment horizontal="left" vertical="center" wrapText="1" indent="1"/>
      <protection locked="0"/>
    </xf>
    <xf numFmtId="0" fontId="17" fillId="0" borderId="0" xfId="22" applyFont="1" applyFill="1" applyProtection="1">
      <alignment/>
      <protection/>
    </xf>
    <xf numFmtId="0" fontId="22" fillId="3" borderId="29" xfId="22" applyFont="1" applyFill="1" applyBorder="1" applyProtection="1">
      <alignment/>
      <protection/>
    </xf>
    <xf numFmtId="0" fontId="22" fillId="3" borderId="0" xfId="22" applyFont="1" applyFill="1" applyBorder="1" applyProtection="1">
      <alignment/>
      <protection/>
    </xf>
    <xf numFmtId="0" fontId="23" fillId="0" borderId="0" xfId="22" applyFont="1" applyFill="1" applyBorder="1" applyAlignment="1" applyProtection="1">
      <alignment horizontal="center" vertical="center" wrapText="1"/>
      <protection/>
    </xf>
    <xf numFmtId="0" fontId="22" fillId="5" borderId="29" xfId="22" applyFont="1" applyFill="1" applyBorder="1" applyAlignment="1" applyProtection="1">
      <alignment horizontal="right" vertical="center"/>
      <protection/>
    </xf>
    <xf numFmtId="0" fontId="23" fillId="0" borderId="3" xfId="22" applyFont="1" applyFill="1" applyBorder="1" applyAlignment="1" applyProtection="1">
      <alignment vertical="center" wrapText="1"/>
      <protection/>
    </xf>
    <xf numFmtId="166" fontId="14" fillId="7" borderId="29" xfId="22" applyNumberFormat="1" applyFont="1" applyFill="1" applyBorder="1" applyAlignment="1" applyProtection="1">
      <alignment horizontal="center" vertical="center"/>
      <protection/>
    </xf>
    <xf numFmtId="166" fontId="14" fillId="6" borderId="29" xfId="22" applyNumberFormat="1" applyFont="1" applyFill="1" applyBorder="1" applyAlignment="1" applyProtection="1">
      <alignment horizontal="center" vertical="center"/>
      <protection/>
    </xf>
    <xf numFmtId="0" fontId="23" fillId="0" borderId="0" xfId="22" applyFont="1" applyFill="1" applyBorder="1" applyAlignment="1" applyProtection="1">
      <alignment vertical="center" wrapText="1"/>
      <protection/>
    </xf>
    <xf numFmtId="166" fontId="14" fillId="9" borderId="29" xfId="22" applyNumberFormat="1" applyFont="1" applyFill="1" applyBorder="1" applyAlignment="1" applyProtection="1">
      <alignment horizontal="center" vertical="center"/>
      <protection/>
    </xf>
    <xf numFmtId="166" fontId="14" fillId="10" borderId="29" xfId="22" applyNumberFormat="1" applyFont="1" applyFill="1" applyBorder="1" applyAlignment="1" applyProtection="1">
      <alignment horizontal="center" vertical="center"/>
      <protection/>
    </xf>
    <xf numFmtId="166" fontId="14" fillId="11" borderId="29" xfId="22" applyNumberFormat="1" applyFont="1" applyFill="1" applyBorder="1" applyAlignment="1" applyProtection="1">
      <alignment horizontal="center" vertical="center"/>
      <protection/>
    </xf>
    <xf numFmtId="166" fontId="14" fillId="12" borderId="29" xfId="22" applyNumberFormat="1" applyFont="1" applyFill="1" applyBorder="1" applyAlignment="1" applyProtection="1">
      <alignment horizontal="center" vertical="center"/>
      <protection/>
    </xf>
    <xf numFmtId="166" fontId="14" fillId="4" borderId="29" xfId="22" applyNumberFormat="1" applyFont="1" applyFill="1" applyBorder="1" applyAlignment="1" applyProtection="1">
      <alignment horizontal="center" vertical="center"/>
      <protection/>
    </xf>
    <xf numFmtId="166" fontId="14" fillId="13" borderId="29" xfId="22" applyNumberFormat="1" applyFont="1" applyFill="1" applyBorder="1" applyAlignment="1" applyProtection="1">
      <alignment horizontal="center" vertical="center"/>
      <protection/>
    </xf>
    <xf numFmtId="166" fontId="14" fillId="8" borderId="29" xfId="22" applyNumberFormat="1" applyFont="1" applyFill="1" applyBorder="1" applyAlignment="1" applyProtection="1">
      <alignment horizontal="center" vertical="center"/>
      <protection/>
    </xf>
    <xf numFmtId="0" fontId="24" fillId="0" borderId="0" xfId="22" applyFont="1" applyFill="1" applyBorder="1" applyAlignment="1" applyProtection="1">
      <alignment vertical="center" wrapText="1"/>
      <protection/>
    </xf>
    <xf numFmtId="0" fontId="24" fillId="0" borderId="3" xfId="22" applyFont="1" applyFill="1" applyBorder="1" applyAlignment="1" applyProtection="1">
      <alignment vertical="center" wrapText="1"/>
      <protection/>
    </xf>
    <xf numFmtId="0" fontId="24" fillId="0" borderId="21" xfId="22" applyFont="1" applyFill="1" applyBorder="1" applyAlignment="1" applyProtection="1">
      <alignment vertical="center" wrapText="1"/>
      <protection/>
    </xf>
    <xf numFmtId="0" fontId="23" fillId="0" borderId="21" xfId="22" applyFont="1" applyFill="1" applyBorder="1" applyAlignment="1" applyProtection="1">
      <alignment horizontal="center" vertical="center" wrapText="1"/>
      <protection/>
    </xf>
    <xf numFmtId="0" fontId="23" fillId="0" borderId="21" xfId="22" applyFont="1" applyFill="1" applyBorder="1" applyAlignment="1" applyProtection="1">
      <alignment vertical="center" wrapText="1"/>
      <protection/>
    </xf>
    <xf numFmtId="0" fontId="22" fillId="0" borderId="17" xfId="22" applyFont="1" applyFill="1" applyBorder="1" applyProtection="1">
      <alignment/>
      <protection/>
    </xf>
    <xf numFmtId="0" fontId="22" fillId="0" borderId="18" xfId="22" applyFont="1" applyFill="1" applyBorder="1" applyProtection="1">
      <alignment/>
      <protection/>
    </xf>
    <xf numFmtId="0" fontId="24" fillId="0" borderId="0" xfId="22" applyFont="1" applyFill="1" applyBorder="1" applyAlignment="1" applyProtection="1">
      <alignment vertical="center"/>
      <protection/>
    </xf>
    <xf numFmtId="0" fontId="2" fillId="7" borderId="17" xfId="0" applyFont="1" applyFill="1" applyBorder="1" applyAlignment="1" applyProtection="1">
      <alignment vertical="center" wrapText="1"/>
      <protection/>
    </xf>
    <xf numFmtId="4" fontId="12" fillId="7" borderId="0" xfId="0" applyNumberFormat="1" applyFont="1" applyFill="1" applyBorder="1" applyProtection="1">
      <protection/>
    </xf>
    <xf numFmtId="4" fontId="25" fillId="5" borderId="30" xfId="0" applyNumberFormat="1" applyFont="1" applyFill="1" applyBorder="1" applyAlignment="1" applyProtection="1">
      <alignment horizontal="center"/>
      <protection/>
    </xf>
    <xf numFmtId="4" fontId="25" fillId="5" borderId="11" xfId="0" applyNumberFormat="1" applyFont="1" applyFill="1" applyBorder="1" applyAlignment="1" applyProtection="1">
      <alignment horizontal="center" wrapText="1"/>
      <protection/>
    </xf>
    <xf numFmtId="0" fontId="22" fillId="0" borderId="31" xfId="22" applyFont="1" applyFill="1" applyBorder="1" applyProtection="1">
      <alignment/>
      <protection/>
    </xf>
    <xf numFmtId="0" fontId="22" fillId="0" borderId="32" xfId="22" applyFont="1" applyFill="1" applyBorder="1" applyProtection="1">
      <alignment/>
      <protection/>
    </xf>
    <xf numFmtId="0" fontId="30" fillId="0" borderId="0" xfId="22" applyFont="1" applyFill="1" applyProtection="1">
      <alignment/>
      <protection/>
    </xf>
    <xf numFmtId="0" fontId="31" fillId="0" borderId="0" xfId="22" applyFont="1" applyFill="1" applyProtection="1">
      <alignment/>
      <protection/>
    </xf>
    <xf numFmtId="0" fontId="22" fillId="0" borderId="23" xfId="22" applyFont="1" applyFill="1" applyBorder="1" applyProtection="1">
      <alignment/>
      <protection/>
    </xf>
    <xf numFmtId="0" fontId="22" fillId="0" borderId="20" xfId="22" applyFont="1" applyFill="1" applyBorder="1" applyProtection="1">
      <alignment/>
      <protection/>
    </xf>
    <xf numFmtId="0" fontId="22" fillId="0" borderId="16" xfId="22" applyFont="1" applyFill="1" applyBorder="1" applyProtection="1">
      <alignment/>
      <protection/>
    </xf>
    <xf numFmtId="0" fontId="32" fillId="0" borderId="0" xfId="0" applyFont="1"/>
    <xf numFmtId="0" fontId="0" fillId="0" borderId="0" xfId="0" applyFill="1" applyProtection="1">
      <protection locked="0"/>
    </xf>
    <xf numFmtId="4" fontId="2" fillId="14" borderId="17" xfId="0" applyNumberFormat="1" applyFont="1" applyFill="1" applyBorder="1" applyAlignment="1" applyProtection="1">
      <alignment horizontal="center"/>
      <protection/>
    </xf>
    <xf numFmtId="4" fontId="0" fillId="14" borderId="19" xfId="0" applyNumberFormat="1" applyFill="1" applyBorder="1" applyProtection="1">
      <protection/>
    </xf>
    <xf numFmtId="0" fontId="0" fillId="14" borderId="17" xfId="0" applyFill="1" applyBorder="1" applyAlignment="1" applyProtection="1">
      <alignment/>
      <protection/>
    </xf>
    <xf numFmtId="4" fontId="2" fillId="14" borderId="33" xfId="0" applyNumberFormat="1" applyFont="1" applyFill="1" applyBorder="1" applyAlignment="1" applyProtection="1">
      <alignment horizontal="center"/>
      <protection/>
    </xf>
    <xf numFmtId="0" fontId="33" fillId="0" borderId="34" xfId="0" applyFont="1" applyFill="1" applyBorder="1" applyAlignment="1" applyProtection="1">
      <alignment vertical="center"/>
      <protection/>
    </xf>
    <xf numFmtId="0" fontId="0" fillId="14" borderId="4" xfId="0" applyFill="1" applyBorder="1" applyAlignment="1" applyProtection="1">
      <alignment horizontal="center"/>
      <protection/>
    </xf>
    <xf numFmtId="4" fontId="0" fillId="14" borderId="4" xfId="0" applyNumberFormat="1" applyFill="1" applyBorder="1" applyAlignment="1" applyProtection="1">
      <alignment horizontal="center"/>
      <protection/>
    </xf>
    <xf numFmtId="0" fontId="0" fillId="14" borderId="8" xfId="0" applyFill="1" applyBorder="1" applyAlignment="1" applyProtection="1">
      <alignment horizontal="center"/>
      <protection/>
    </xf>
    <xf numFmtId="4" fontId="0" fillId="14" borderId="5" xfId="0" applyNumberFormat="1" applyFill="1" applyBorder="1" applyAlignment="1" applyProtection="1">
      <alignment horizontal="center"/>
      <protection/>
    </xf>
    <xf numFmtId="0" fontId="4" fillId="14" borderId="7" xfId="0" applyFont="1" applyFill="1" applyBorder="1" applyAlignment="1" applyProtection="1">
      <alignment horizontal="left" vertical="center" wrapText="1" indent="1"/>
      <protection/>
    </xf>
    <xf numFmtId="0" fontId="11" fillId="3" borderId="1"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xf>
    <xf numFmtId="0" fontId="36" fillId="0" borderId="35" xfId="0" applyFont="1" applyBorder="1" applyAlignment="1">
      <alignment horizontal="justify" vertical="center" wrapText="1"/>
    </xf>
    <xf numFmtId="0" fontId="34" fillId="0" borderId="35" xfId="0" applyFont="1" applyBorder="1" applyAlignment="1">
      <alignment vertical="center" wrapText="1"/>
    </xf>
    <xf numFmtId="0" fontId="38" fillId="0" borderId="35" xfId="0" applyFont="1" applyBorder="1" applyAlignment="1">
      <alignment horizontal="justify" vertical="center" wrapText="1"/>
    </xf>
    <xf numFmtId="49" fontId="0" fillId="3" borderId="15" xfId="0" applyNumberFormat="1" applyFill="1" applyBorder="1" applyAlignment="1" applyProtection="1">
      <alignment horizontal="center"/>
      <protection locked="0"/>
    </xf>
    <xf numFmtId="4" fontId="0" fillId="3" borderId="15" xfId="0" applyNumberFormat="1" applyFill="1" applyBorder="1" applyAlignment="1" applyProtection="1">
      <alignment horizontal="center"/>
      <protection locked="0"/>
    </xf>
    <xf numFmtId="0" fontId="0" fillId="14" borderId="31" xfId="0" applyFill="1" applyBorder="1" applyAlignment="1" applyProtection="1">
      <alignment horizontal="center"/>
      <protection/>
    </xf>
    <xf numFmtId="0" fontId="0" fillId="14" borderId="36" xfId="0" applyFill="1" applyBorder="1" applyAlignment="1" applyProtection="1">
      <alignment horizontal="center"/>
      <protection/>
    </xf>
    <xf numFmtId="0" fontId="4" fillId="14" borderId="31" xfId="0" applyFont="1" applyFill="1" applyBorder="1" applyAlignment="1" applyProtection="1">
      <alignment horizontal="center" vertical="center" wrapText="1"/>
      <protection/>
    </xf>
    <xf numFmtId="4" fontId="0" fillId="14" borderId="31" xfId="0" applyNumberFormat="1" applyFill="1" applyBorder="1" applyAlignment="1" applyProtection="1">
      <alignment horizontal="center"/>
      <protection/>
    </xf>
    <xf numFmtId="4" fontId="0" fillId="14" borderId="36" xfId="0" applyNumberFormat="1" applyFill="1" applyBorder="1" applyAlignment="1" applyProtection="1">
      <alignment horizontal="center"/>
      <protection/>
    </xf>
    <xf numFmtId="0" fontId="4" fillId="14" borderId="23" xfId="0" applyFont="1" applyFill="1" applyBorder="1" applyAlignment="1" applyProtection="1">
      <alignment horizontal="center" vertical="center" wrapText="1"/>
      <protection/>
    </xf>
    <xf numFmtId="4" fontId="0" fillId="14" borderId="32" xfId="0" applyNumberFormat="1" applyFill="1" applyBorder="1" applyAlignment="1" applyProtection="1">
      <alignment horizontal="center"/>
      <protection/>
    </xf>
    <xf numFmtId="0" fontId="6" fillId="3" borderId="4" xfId="0" applyFont="1" applyFill="1" applyBorder="1" applyAlignment="1" applyProtection="1">
      <alignment horizontal="left" vertical="center" wrapText="1" indent="1"/>
      <protection locked="0"/>
    </xf>
    <xf numFmtId="0" fontId="5" fillId="6" borderId="7" xfId="0" applyFont="1" applyFill="1" applyBorder="1" applyAlignment="1" applyProtection="1">
      <alignment horizontal="left" vertical="center" wrapText="1" indent="1"/>
      <protection/>
    </xf>
    <xf numFmtId="0" fontId="34" fillId="0" borderId="35" xfId="0" applyFont="1" applyBorder="1" applyAlignment="1">
      <alignment horizontal="justify" vertical="center" wrapText="1"/>
    </xf>
    <xf numFmtId="0" fontId="35" fillId="0" borderId="35" xfId="0" applyFont="1" applyBorder="1" applyAlignment="1">
      <alignment horizontal="center" vertical="center" wrapText="1"/>
    </xf>
    <xf numFmtId="0" fontId="34" fillId="0" borderId="35" xfId="0" applyFont="1" applyBorder="1" applyAlignment="1" quotePrefix="1">
      <alignment horizontal="justify" vertical="center" wrapText="1"/>
    </xf>
    <xf numFmtId="0" fontId="34"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4" fillId="0" borderId="38" xfId="0" applyFont="1" applyBorder="1" applyAlignment="1">
      <alignment horizontal="center" vertical="center" wrapText="1"/>
    </xf>
    <xf numFmtId="0" fontId="40" fillId="0" borderId="35" xfId="0" applyFont="1" applyBorder="1" applyAlignment="1">
      <alignment horizontal="justify" vertical="center" wrapText="1"/>
    </xf>
    <xf numFmtId="0" fontId="34" fillId="15" borderId="39" xfId="0" applyFont="1" applyFill="1" applyBorder="1" applyAlignment="1">
      <alignment horizontal="justify" vertical="center" wrapText="1"/>
    </xf>
    <xf numFmtId="4" fontId="0" fillId="3" borderId="2" xfId="0" applyNumberFormat="1" applyFill="1" applyBorder="1" applyAlignment="1" applyProtection="1">
      <alignment horizontal="center"/>
      <protection/>
    </xf>
    <xf numFmtId="0" fontId="38" fillId="0" borderId="35" xfId="0" applyFont="1" applyBorder="1" applyAlignment="1" quotePrefix="1">
      <alignment horizontal="justify" vertical="center" wrapText="1"/>
    </xf>
    <xf numFmtId="0" fontId="36" fillId="0" borderId="35" xfId="0" applyFont="1" applyBorder="1" applyAlignment="1" quotePrefix="1">
      <alignment horizontal="justify" vertical="center" wrapText="1"/>
    </xf>
    <xf numFmtId="0" fontId="36" fillId="0" borderId="39" xfId="0" applyFont="1" applyBorder="1" applyAlignment="1">
      <alignment horizontal="justify" vertical="center" wrapText="1"/>
    </xf>
    <xf numFmtId="0" fontId="36" fillId="0" borderId="29" xfId="0" applyFont="1" applyBorder="1" applyAlignment="1">
      <alignment horizontal="justify" vertical="center" wrapText="1"/>
    </xf>
    <xf numFmtId="0" fontId="34" fillId="0" borderId="39" xfId="0" applyFont="1" applyBorder="1" applyAlignment="1" quotePrefix="1">
      <alignment horizontal="justify" vertical="center" wrapText="1"/>
    </xf>
    <xf numFmtId="0" fontId="0" fillId="4" borderId="8" xfId="0" applyFill="1" applyBorder="1" applyAlignment="1" applyProtection="1">
      <alignment horizontal="center"/>
      <protection/>
    </xf>
    <xf numFmtId="0" fontId="0" fillId="4" borderId="4" xfId="0" applyFill="1" applyBorder="1" applyAlignment="1" applyProtection="1">
      <alignment horizontal="center"/>
      <protection/>
    </xf>
    <xf numFmtId="0" fontId="0" fillId="4" borderId="5" xfId="0" applyFill="1" applyBorder="1" applyAlignment="1" applyProtection="1">
      <alignment horizontal="center"/>
      <protection/>
    </xf>
    <xf numFmtId="10" fontId="0" fillId="3" borderId="1" xfId="20" applyNumberFormat="1" applyFont="1" applyFill="1" applyBorder="1" applyAlignment="1" applyProtection="1">
      <alignment horizontal="center" vertical="center"/>
      <protection/>
    </xf>
    <xf numFmtId="10" fontId="0" fillId="3" borderId="7" xfId="20" applyNumberFormat="1" applyFont="1" applyFill="1" applyBorder="1" applyAlignment="1" applyProtection="1">
      <alignment horizontal="center" vertical="center"/>
      <protection/>
    </xf>
    <xf numFmtId="0" fontId="5" fillId="8" borderId="40" xfId="0" applyFont="1" applyFill="1" applyBorder="1" applyAlignment="1" applyProtection="1">
      <alignment horizontal="center" vertical="center" wrapText="1"/>
      <protection/>
    </xf>
    <xf numFmtId="0" fontId="5" fillId="8" borderId="41" xfId="0" applyFont="1" applyFill="1" applyBorder="1" applyAlignment="1" applyProtection="1">
      <alignment horizontal="center" vertical="center" wrapText="1"/>
      <protection/>
    </xf>
    <xf numFmtId="4" fontId="5" fillId="8" borderId="42" xfId="0" applyNumberFormat="1" applyFont="1" applyFill="1" applyBorder="1" applyAlignment="1" applyProtection="1">
      <alignment horizontal="center" vertical="center" wrapText="1"/>
      <protection/>
    </xf>
    <xf numFmtId="4" fontId="5" fillId="8" borderId="20" xfId="0" applyNumberFormat="1" applyFont="1" applyFill="1" applyBorder="1" applyAlignment="1" applyProtection="1">
      <alignment horizontal="center" vertical="center" wrapText="1"/>
      <protection/>
    </xf>
    <xf numFmtId="4" fontId="2" fillId="6" borderId="17" xfId="0" applyNumberFormat="1" applyFont="1" applyFill="1" applyBorder="1" applyAlignment="1" applyProtection="1">
      <alignment horizontal="center"/>
      <protection/>
    </xf>
    <xf numFmtId="4" fontId="2" fillId="6" borderId="4" xfId="0" applyNumberFormat="1" applyFont="1" applyFill="1" applyBorder="1" applyAlignment="1" applyProtection="1">
      <alignment horizontal="center"/>
      <protection/>
    </xf>
    <xf numFmtId="0" fontId="2" fillId="0" borderId="0" xfId="0" applyFont="1" applyBorder="1" applyAlignment="1" applyProtection="1">
      <alignment horizontal="left" vertical="top" wrapText="1" indent="1"/>
      <protection/>
    </xf>
    <xf numFmtId="0" fontId="17" fillId="0" borderId="0" xfId="22" applyFont="1" applyBorder="1" applyProtection="1">
      <alignment/>
      <protection/>
    </xf>
    <xf numFmtId="164" fontId="0" fillId="3" borderId="0" xfId="0" applyNumberFormat="1" applyFill="1" applyBorder="1" applyAlignment="1" applyProtection="1">
      <alignment horizontal="center" vertical="center" wrapText="1"/>
      <protection locked="0"/>
    </xf>
    <xf numFmtId="4" fontId="0" fillId="5" borderId="0" xfId="0" applyNumberFormat="1" applyFill="1" applyBorder="1" applyAlignment="1" applyProtection="1">
      <alignment horizontal="center"/>
      <protection/>
    </xf>
    <xf numFmtId="10" fontId="0" fillId="3" borderId="0" xfId="20" applyNumberFormat="1" applyFont="1" applyFill="1" applyBorder="1" applyAlignment="1" applyProtection="1">
      <alignment horizontal="center"/>
      <protection/>
    </xf>
    <xf numFmtId="4" fontId="0" fillId="3" borderId="0" xfId="0" applyNumberFormat="1" applyFill="1" applyBorder="1" applyAlignment="1" applyProtection="1">
      <alignment horizontal="center"/>
      <protection/>
    </xf>
    <xf numFmtId="4" fontId="0" fillId="3" borderId="0" xfId="0" applyNumberFormat="1" applyFont="1" applyFill="1" applyBorder="1" applyAlignment="1" applyProtection="1">
      <alignment horizontal="center"/>
      <protection/>
    </xf>
    <xf numFmtId="4" fontId="0" fillId="3" borderId="0" xfId="0" applyNumberFormat="1" applyFill="1" applyBorder="1" applyAlignment="1" applyProtection="1">
      <alignment horizontal="center"/>
      <protection locked="0"/>
    </xf>
    <xf numFmtId="4" fontId="13" fillId="3" borderId="0" xfId="0" applyNumberFormat="1" applyFont="1" applyFill="1" applyBorder="1" applyAlignment="1" applyProtection="1">
      <alignment horizontal="center" vertical="center" wrapText="1"/>
      <protection/>
    </xf>
    <xf numFmtId="0" fontId="0" fillId="3" borderId="0" xfId="0" applyFill="1" applyProtection="1">
      <protection locked="0"/>
    </xf>
    <xf numFmtId="10" fontId="0" fillId="3" borderId="0" xfId="0" applyNumberFormat="1" applyFill="1" applyBorder="1" applyAlignment="1" applyProtection="1">
      <alignment horizontal="center" wrapText="1"/>
      <protection/>
    </xf>
    <xf numFmtId="4" fontId="25" fillId="3" borderId="0" xfId="0" applyNumberFormat="1" applyFont="1" applyFill="1" applyBorder="1" applyAlignment="1" applyProtection="1">
      <alignment horizontal="center"/>
      <protection/>
    </xf>
    <xf numFmtId="0" fontId="17" fillId="3" borderId="0" xfId="22" applyFont="1" applyFill="1" applyBorder="1" applyProtection="1">
      <alignment/>
      <protection/>
    </xf>
    <xf numFmtId="0" fontId="17" fillId="3" borderId="0" xfId="22" applyFont="1" applyFill="1" applyProtection="1">
      <alignment/>
      <protection locked="0"/>
    </xf>
    <xf numFmtId="4" fontId="0" fillId="3" borderId="0" xfId="0" applyNumberFormat="1" applyFill="1" applyProtection="1">
      <protection locked="0"/>
    </xf>
    <xf numFmtId="0" fontId="43" fillId="16" borderId="41" xfId="0" applyFont="1" applyFill="1" applyBorder="1" applyAlignment="1" applyProtection="1">
      <alignment horizontal="center" vertical="center" wrapText="1"/>
      <protection/>
    </xf>
    <xf numFmtId="0" fontId="43" fillId="16" borderId="43" xfId="0" applyFont="1" applyFill="1" applyBorder="1" applyAlignment="1" applyProtection="1">
      <alignment horizontal="center" vertical="center" wrapText="1"/>
      <protection/>
    </xf>
    <xf numFmtId="0" fontId="43" fillId="16" borderId="43" xfId="0" applyFont="1" applyFill="1" applyBorder="1" applyAlignment="1" applyProtection="1">
      <alignment horizontal="center" vertical="center" wrapText="1"/>
      <protection/>
    </xf>
    <xf numFmtId="4" fontId="43" fillId="16" borderId="44" xfId="0" applyNumberFormat="1" applyFont="1" applyFill="1" applyBorder="1" applyAlignment="1" applyProtection="1">
      <alignment horizontal="center" vertical="center" wrapText="1"/>
      <protection/>
    </xf>
    <xf numFmtId="0" fontId="4" fillId="6" borderId="11" xfId="0" applyFont="1" applyFill="1" applyBorder="1" applyAlignment="1" applyProtection="1">
      <alignment horizontal="left" vertical="center" wrapText="1" indent="1"/>
      <protection/>
    </xf>
    <xf numFmtId="0" fontId="5" fillId="12" borderId="45" xfId="0" applyFont="1" applyFill="1" applyBorder="1" applyAlignment="1" applyProtection="1">
      <alignment horizontal="center" vertical="center" wrapText="1"/>
      <protection/>
    </xf>
    <xf numFmtId="0" fontId="5" fillId="12" borderId="43" xfId="0" applyFont="1" applyFill="1" applyBorder="1" applyAlignment="1" applyProtection="1">
      <alignment horizontal="center" vertical="center" wrapText="1"/>
      <protection/>
    </xf>
    <xf numFmtId="4" fontId="5" fillId="12" borderId="43" xfId="0" applyNumberFormat="1" applyFont="1" applyFill="1" applyBorder="1" applyAlignment="1" applyProtection="1">
      <alignment horizontal="center" vertical="center" wrapText="1"/>
      <protection/>
    </xf>
    <xf numFmtId="4" fontId="5" fillId="12" borderId="41" xfId="0" applyNumberFormat="1" applyFont="1" applyFill="1" applyBorder="1" applyAlignment="1" applyProtection="1">
      <alignment horizontal="center" vertical="center" wrapText="1"/>
      <protection/>
    </xf>
    <xf numFmtId="0" fontId="0" fillId="3" borderId="4" xfId="0" applyFill="1" applyBorder="1" applyAlignment="1" applyProtection="1">
      <alignment horizontal="center" wrapText="1"/>
      <protection locked="0"/>
    </xf>
    <xf numFmtId="10" fontId="0" fillId="3" borderId="1" xfId="0" applyNumberFormat="1" applyFill="1" applyBorder="1" applyAlignment="1" applyProtection="1">
      <alignment horizontal="center"/>
      <protection locked="0"/>
    </xf>
    <xf numFmtId="0" fontId="0" fillId="3" borderId="46" xfId="0" applyFill="1" applyBorder="1" applyAlignment="1" applyProtection="1">
      <alignment horizontal="center" wrapText="1"/>
      <protection locked="0"/>
    </xf>
    <xf numFmtId="4" fontId="0" fillId="6" borderId="12" xfId="0" applyNumberFormat="1" applyFill="1" applyBorder="1" applyProtection="1">
      <protection/>
    </xf>
    <xf numFmtId="4" fontId="0" fillId="14" borderId="17" xfId="0" applyNumberFormat="1" applyFill="1" applyBorder="1" applyProtection="1">
      <protection/>
    </xf>
    <xf numFmtId="4" fontId="0" fillId="6" borderId="4" xfId="0" applyNumberFormat="1" applyFill="1" applyBorder="1" applyProtection="1">
      <protection/>
    </xf>
    <xf numFmtId="4" fontId="0" fillId="6" borderId="17" xfId="0" applyNumberFormat="1" applyFill="1" applyBorder="1" applyProtection="1">
      <protection/>
    </xf>
    <xf numFmtId="0" fontId="44" fillId="3" borderId="9" xfId="0" applyFont="1" applyFill="1" applyBorder="1" applyAlignment="1" applyProtection="1">
      <alignment horizontal="center" vertical="center" wrapText="1"/>
      <protection/>
    </xf>
    <xf numFmtId="0" fontId="44" fillId="3" borderId="47" xfId="0" applyFont="1" applyFill="1" applyBorder="1" applyAlignment="1" applyProtection="1">
      <alignment horizontal="center" vertical="center" wrapText="1"/>
      <protection/>
    </xf>
    <xf numFmtId="0" fontId="44" fillId="3" borderId="48" xfId="0" applyFont="1" applyFill="1" applyBorder="1" applyAlignment="1" applyProtection="1">
      <alignment horizontal="center" vertical="center" wrapText="1"/>
      <protection/>
    </xf>
    <xf numFmtId="0" fontId="17" fillId="0" borderId="8" xfId="22" applyFont="1" applyBorder="1" applyProtection="1">
      <alignment/>
      <protection/>
    </xf>
    <xf numFmtId="0" fontId="4" fillId="14" borderId="34" xfId="0" applyFont="1" applyFill="1" applyBorder="1" applyAlignment="1" applyProtection="1">
      <alignment horizontal="center" vertical="center" wrapText="1"/>
      <protection/>
    </xf>
    <xf numFmtId="4" fontId="2" fillId="6" borderId="5" xfId="0" applyNumberFormat="1" applyFont="1" applyFill="1" applyBorder="1" applyAlignment="1" applyProtection="1">
      <alignment horizontal="center"/>
      <protection/>
    </xf>
    <xf numFmtId="0" fontId="0" fillId="3" borderId="49" xfId="0" applyFill="1" applyBorder="1" applyAlignment="1" applyProtection="1">
      <alignment horizontal="center" wrapText="1"/>
      <protection/>
    </xf>
    <xf numFmtId="0" fontId="0" fillId="3" borderId="27" xfId="0" applyFill="1" applyBorder="1" applyAlignment="1" applyProtection="1">
      <alignment horizontal="center" wrapText="1"/>
      <protection/>
    </xf>
    <xf numFmtId="14" fontId="0" fillId="3" borderId="27" xfId="0" applyNumberFormat="1" applyFill="1" applyBorder="1" applyAlignment="1" applyProtection="1">
      <alignment horizontal="center"/>
      <protection/>
    </xf>
    <xf numFmtId="49" fontId="0" fillId="3" borderId="27" xfId="0" applyNumberFormat="1" applyFill="1" applyBorder="1" applyAlignment="1" applyProtection="1">
      <alignment horizontal="center"/>
      <protection/>
    </xf>
    <xf numFmtId="165" fontId="17" fillId="0" borderId="5" xfId="22" applyNumberFormat="1" applyFont="1" applyFill="1" applyBorder="1" applyAlignment="1" applyProtection="1">
      <alignment wrapText="1"/>
      <protection/>
    </xf>
    <xf numFmtId="0" fontId="7" fillId="4" borderId="50" xfId="0" applyFont="1" applyFill="1" applyBorder="1" applyAlignment="1" applyProtection="1">
      <alignment horizontal="center" vertical="center"/>
      <protection locked="0"/>
    </xf>
    <xf numFmtId="0" fontId="11" fillId="3" borderId="46" xfId="0" applyFont="1" applyFill="1" applyBorder="1" applyAlignment="1" applyProtection="1">
      <alignment horizontal="left" vertical="center" wrapText="1" indent="1"/>
      <protection/>
    </xf>
    <xf numFmtId="0" fontId="0" fillId="3" borderId="27" xfId="0" applyFill="1" applyBorder="1" applyAlignment="1" applyProtection="1">
      <alignment horizontal="center"/>
      <protection/>
    </xf>
    <xf numFmtId="0" fontId="19" fillId="3" borderId="27" xfId="0" applyFont="1" applyFill="1" applyBorder="1" applyAlignment="1" applyProtection="1">
      <alignment horizontal="center" wrapText="1"/>
      <protection/>
    </xf>
    <xf numFmtId="167" fontId="12" fillId="5" borderId="1" xfId="0" applyNumberFormat="1" applyFont="1" applyFill="1" applyBorder="1" applyAlignment="1" applyProtection="1">
      <alignment horizontal="center" wrapText="1"/>
      <protection/>
    </xf>
    <xf numFmtId="4" fontId="0" fillId="3" borderId="1" xfId="0" applyNumberFormat="1" applyFill="1" applyBorder="1" applyAlignment="1" applyProtection="1">
      <alignment horizontal="center" wrapText="1"/>
      <protection locked="0"/>
    </xf>
    <xf numFmtId="0" fontId="10" fillId="13" borderId="0" xfId="0" applyFont="1" applyFill="1" applyBorder="1" applyAlignment="1" applyProtection="1">
      <alignment vertical="center"/>
      <protection/>
    </xf>
    <xf numFmtId="4" fontId="5" fillId="8" borderId="0" xfId="0" applyNumberFormat="1" applyFont="1" applyFill="1" applyBorder="1" applyAlignment="1" applyProtection="1">
      <alignment horizontal="center" vertical="center" wrapText="1"/>
      <protection/>
    </xf>
    <xf numFmtId="4" fontId="2" fillId="6" borderId="0" xfId="0" applyNumberFormat="1" applyFont="1" applyFill="1" applyBorder="1" applyAlignment="1" applyProtection="1">
      <alignment horizontal="center"/>
      <protection/>
    </xf>
    <xf numFmtId="4" fontId="2" fillId="14" borderId="0" xfId="0" applyNumberFormat="1" applyFont="1" applyFill="1" applyBorder="1" applyAlignment="1" applyProtection="1">
      <alignment horizontal="center"/>
      <protection/>
    </xf>
    <xf numFmtId="4" fontId="0" fillId="4" borderId="0" xfId="0" applyNumberFormat="1" applyFill="1" applyBorder="1" applyAlignment="1" applyProtection="1">
      <alignment horizontal="center"/>
      <protection/>
    </xf>
    <xf numFmtId="4" fontId="0" fillId="14" borderId="0" xfId="0" applyNumberFormat="1" applyFill="1" applyBorder="1" applyAlignment="1" applyProtection="1">
      <alignment horizontal="center"/>
      <protection/>
    </xf>
    <xf numFmtId="0" fontId="0" fillId="14" borderId="0" xfId="0" applyFill="1" applyBorder="1" applyAlignment="1" applyProtection="1">
      <alignment horizontal="center"/>
      <protection/>
    </xf>
    <xf numFmtId="4" fontId="2" fillId="6" borderId="7" xfId="0" applyNumberFormat="1" applyFont="1" applyFill="1" applyBorder="1" applyAlignment="1" applyProtection="1">
      <alignment/>
      <protection/>
    </xf>
    <xf numFmtId="4" fontId="2" fillId="6" borderId="4" xfId="0" applyNumberFormat="1" applyFont="1" applyFill="1" applyBorder="1" applyAlignment="1" applyProtection="1">
      <alignment/>
      <protection/>
    </xf>
    <xf numFmtId="0" fontId="0" fillId="4" borderId="4" xfId="0" applyFill="1" applyBorder="1" applyAlignment="1" applyProtection="1">
      <alignment horizontal="center"/>
      <protection/>
    </xf>
    <xf numFmtId="4" fontId="2" fillId="6" borderId="16" xfId="0" applyNumberFormat="1" applyFont="1" applyFill="1" applyBorder="1" applyAlignment="1" applyProtection="1">
      <alignment horizontal="center"/>
      <protection/>
    </xf>
    <xf numFmtId="2" fontId="13" fillId="0" borderId="0" xfId="0" applyNumberFormat="1" applyFont="1" applyFill="1" applyBorder="1" applyAlignment="1" applyProtection="1">
      <alignment horizontal="center" vertical="center" wrapText="1"/>
      <protection/>
    </xf>
    <xf numFmtId="2" fontId="17" fillId="0" borderId="0" xfId="22" applyNumberFormat="1" applyFont="1" applyFill="1" applyBorder="1" applyProtection="1">
      <alignment/>
      <protection/>
    </xf>
    <xf numFmtId="2" fontId="0" fillId="0" borderId="0" xfId="0" applyNumberFormat="1" applyFill="1" applyBorder="1" applyAlignment="1" applyProtection="1">
      <alignment horizontal="center" vertical="center" wrapText="1"/>
      <protection locked="0"/>
    </xf>
    <xf numFmtId="2" fontId="0" fillId="0" borderId="0" xfId="0" applyNumberFormat="1" applyFill="1" applyBorder="1" applyAlignment="1" applyProtection="1">
      <alignment horizontal="center"/>
      <protection/>
    </xf>
    <xf numFmtId="2" fontId="0" fillId="0" borderId="0" xfId="0" applyNumberFormat="1" applyFill="1" applyBorder="1" applyAlignment="1" applyProtection="1">
      <alignment horizontal="center" wrapText="1"/>
      <protection/>
    </xf>
    <xf numFmtId="2" fontId="0" fillId="0" borderId="0" xfId="0" applyNumberFormat="1" applyFont="1" applyFill="1" applyBorder="1" applyAlignment="1" applyProtection="1">
      <alignment horizontal="center"/>
      <protection/>
    </xf>
    <xf numFmtId="2" fontId="0" fillId="0" borderId="0" xfId="0" applyNumberFormat="1" applyFill="1" applyBorder="1" applyAlignment="1" applyProtection="1">
      <alignment horizontal="center"/>
      <protection locked="0"/>
    </xf>
    <xf numFmtId="2" fontId="0" fillId="0" borderId="0" xfId="20" applyNumberFormat="1" applyFont="1" applyFill="1" applyBorder="1" applyAlignment="1" applyProtection="1">
      <alignment horizontal="center" vertical="center"/>
      <protection/>
    </xf>
    <xf numFmtId="4" fontId="0" fillId="0" borderId="0" xfId="0" applyNumberFormat="1" applyFill="1" applyBorder="1" applyAlignment="1" applyProtection="1">
      <alignment horizontal="center"/>
      <protection/>
    </xf>
    <xf numFmtId="4" fontId="5" fillId="3" borderId="0" xfId="0" applyNumberFormat="1" applyFont="1" applyFill="1" applyBorder="1" applyAlignment="1" applyProtection="1">
      <alignment horizontal="center" vertical="center" wrapText="1"/>
      <protection/>
    </xf>
    <xf numFmtId="4" fontId="2" fillId="0" borderId="0" xfId="0" applyNumberFormat="1" applyFont="1" applyBorder="1" applyAlignment="1" applyProtection="1">
      <alignment horizontal="left" vertical="top" wrapText="1" indent="1"/>
      <protection/>
    </xf>
    <xf numFmtId="4" fontId="25" fillId="3" borderId="0" xfId="0" applyNumberFormat="1" applyFont="1" applyFill="1" applyBorder="1" applyAlignment="1" applyProtection="1">
      <alignment horizontal="center" vertical="center"/>
      <protection/>
    </xf>
    <xf numFmtId="0" fontId="0" fillId="4" borderId="4" xfId="0" applyFill="1" applyBorder="1" applyAlignment="1" applyProtection="1">
      <alignment horizontal="center"/>
      <protection/>
    </xf>
    <xf numFmtId="10" fontId="0" fillId="0" borderId="0" xfId="20" applyNumberFormat="1" applyFont="1" applyFill="1" applyBorder="1" applyAlignment="1" applyProtection="1">
      <alignment horizontal="center" vertical="center"/>
      <protection/>
    </xf>
    <xf numFmtId="4" fontId="0" fillId="0" borderId="0" xfId="0" applyNumberFormat="1" applyBorder="1" applyAlignment="1" applyProtection="1">
      <alignment horizontal="center"/>
      <protection locked="0"/>
    </xf>
    <xf numFmtId="10" fontId="0" fillId="3" borderId="0" xfId="20" applyNumberFormat="1" applyFont="1" applyFill="1" applyBorder="1" applyAlignment="1" applyProtection="1">
      <alignment horizontal="center" vertical="center"/>
      <protection/>
    </xf>
    <xf numFmtId="4" fontId="45" fillId="17" borderId="1" xfId="0" applyNumberFormat="1" applyFont="1" applyFill="1" applyBorder="1" applyAlignment="1" applyProtection="1">
      <alignment horizontal="center" vertical="center"/>
      <protection/>
    </xf>
    <xf numFmtId="10" fontId="45" fillId="17" borderId="1" xfId="20" applyNumberFormat="1" applyFont="1" applyFill="1" applyBorder="1" applyAlignment="1" applyProtection="1">
      <alignment horizontal="center" vertical="center"/>
      <protection/>
    </xf>
    <xf numFmtId="0" fontId="0" fillId="0" borderId="0" xfId="0" applyAlignment="1" applyProtection="1">
      <alignment horizontal="center"/>
      <protection locked="0"/>
    </xf>
    <xf numFmtId="2" fontId="0" fillId="0" borderId="0" xfId="0" applyNumberFormat="1" applyFill="1" applyBorder="1" applyAlignment="1" applyProtection="1">
      <alignment horizontal="center" vertical="center"/>
      <protection/>
    </xf>
    <xf numFmtId="4" fontId="5" fillId="18" borderId="41" xfId="0" applyNumberFormat="1" applyFont="1" applyFill="1" applyBorder="1" applyAlignment="1" applyProtection="1">
      <alignment horizontal="center" vertical="center" wrapText="1"/>
      <protection/>
    </xf>
    <xf numFmtId="0" fontId="2" fillId="5" borderId="23" xfId="0" applyFont="1" applyFill="1" applyBorder="1" applyAlignment="1" applyProtection="1">
      <alignment horizontal="left" vertical="center" wrapText="1" indent="1"/>
      <protection/>
    </xf>
    <xf numFmtId="0" fontId="2" fillId="5" borderId="31" xfId="0" applyFont="1" applyFill="1" applyBorder="1" applyAlignment="1" applyProtection="1">
      <alignment horizontal="left" vertical="center" wrapText="1" indent="1"/>
      <protection/>
    </xf>
    <xf numFmtId="0" fontId="2" fillId="5" borderId="32" xfId="0" applyFont="1" applyFill="1" applyBorder="1" applyAlignment="1" applyProtection="1">
      <alignment horizontal="left" vertical="center" wrapText="1" indent="1"/>
      <protection/>
    </xf>
    <xf numFmtId="0" fontId="2" fillId="5" borderId="7" xfId="0" applyFont="1" applyFill="1" applyBorder="1" applyAlignment="1" applyProtection="1">
      <alignment horizontal="left" vertical="center" wrapText="1" indent="1"/>
      <protection/>
    </xf>
    <xf numFmtId="0" fontId="2" fillId="5" borderId="4" xfId="0" applyFont="1" applyFill="1" applyBorder="1" applyAlignment="1" applyProtection="1">
      <alignment horizontal="left" vertical="center" wrapText="1" indent="1"/>
      <protection/>
    </xf>
    <xf numFmtId="0" fontId="5" fillId="5" borderId="23" xfId="0" applyFont="1" applyFill="1" applyBorder="1" applyAlignment="1" applyProtection="1">
      <alignment horizontal="left" vertical="center" wrapText="1" indent="1"/>
      <protection/>
    </xf>
    <xf numFmtId="0" fontId="5" fillId="5" borderId="31" xfId="0" applyFont="1" applyFill="1" applyBorder="1" applyAlignment="1" applyProtection="1">
      <alignment horizontal="left" vertical="center" wrapText="1" indent="1"/>
      <protection/>
    </xf>
    <xf numFmtId="0" fontId="5" fillId="5" borderId="32" xfId="0" applyFont="1" applyFill="1" applyBorder="1" applyAlignment="1" applyProtection="1">
      <alignment horizontal="left" vertical="center" wrapText="1" indent="1"/>
      <protection/>
    </xf>
    <xf numFmtId="0" fontId="5" fillId="5" borderId="1" xfId="0" applyFont="1" applyFill="1" applyBorder="1" applyAlignment="1" applyProtection="1">
      <alignment horizontal="left" vertical="center" wrapText="1" indent="1"/>
      <protection/>
    </xf>
    <xf numFmtId="0" fontId="7" fillId="18" borderId="19" xfId="0" applyFont="1" applyFill="1" applyBorder="1" applyAlignment="1" applyProtection="1">
      <alignment horizontal="center" vertical="center"/>
      <protection/>
    </xf>
    <xf numFmtId="0" fontId="7" fillId="18" borderId="17" xfId="0" applyFont="1" applyFill="1" applyBorder="1" applyAlignment="1" applyProtection="1">
      <alignment horizontal="center" vertical="center"/>
      <protection/>
    </xf>
    <xf numFmtId="0" fontId="7" fillId="18" borderId="18" xfId="0" applyFont="1" applyFill="1" applyBorder="1" applyAlignment="1" applyProtection="1">
      <alignment horizontal="center" vertical="center"/>
      <protection/>
    </xf>
    <xf numFmtId="0" fontId="2" fillId="5" borderId="1" xfId="0" applyFont="1" applyFill="1" applyBorder="1" applyAlignment="1" applyProtection="1">
      <alignment horizontal="left" vertical="center" wrapText="1" indent="1"/>
      <protection/>
    </xf>
    <xf numFmtId="0" fontId="7" fillId="18" borderId="31" xfId="0" applyFont="1" applyFill="1" applyBorder="1" applyAlignment="1" applyProtection="1">
      <alignment horizontal="center" vertical="center"/>
      <protection locked="0"/>
    </xf>
    <xf numFmtId="0" fontId="7" fillId="18" borderId="32" xfId="0" applyFont="1" applyFill="1" applyBorder="1" applyAlignment="1" applyProtection="1">
      <alignment horizontal="center" vertical="center"/>
      <protection locked="0"/>
    </xf>
    <xf numFmtId="0" fontId="2" fillId="5" borderId="15" xfId="0" applyFont="1" applyFill="1" applyBorder="1" applyAlignment="1" applyProtection="1">
      <alignment horizontal="left" vertical="center" wrapText="1" indent="1"/>
      <protection/>
    </xf>
    <xf numFmtId="0" fontId="5" fillId="5" borderId="7" xfId="0" applyFont="1" applyFill="1" applyBorder="1" applyAlignment="1" applyProtection="1">
      <alignment horizontal="left" vertical="center" wrapText="1"/>
      <protection/>
    </xf>
    <xf numFmtId="0" fontId="5" fillId="5" borderId="4" xfId="0" applyFont="1" applyFill="1" applyBorder="1" applyAlignment="1" applyProtection="1">
      <alignment horizontal="left" vertical="center" wrapText="1"/>
      <protection/>
    </xf>
    <xf numFmtId="0" fontId="5" fillId="5" borderId="15" xfId="0" applyFont="1" applyFill="1" applyBorder="1" applyAlignment="1" applyProtection="1">
      <alignment horizontal="left" vertical="center" wrapText="1"/>
      <protection/>
    </xf>
    <xf numFmtId="0" fontId="2" fillId="5" borderId="7" xfId="0" applyFont="1" applyFill="1" applyBorder="1" applyAlignment="1" applyProtection="1">
      <alignment horizontal="left" vertical="center" wrapText="1"/>
      <protection/>
    </xf>
    <xf numFmtId="0" fontId="2" fillId="5" borderId="4" xfId="0" applyFont="1" applyFill="1" applyBorder="1" applyAlignment="1" applyProtection="1">
      <alignment horizontal="left" vertical="center" wrapText="1"/>
      <protection/>
    </xf>
    <xf numFmtId="0" fontId="2" fillId="5" borderId="15" xfId="0" applyFont="1" applyFill="1" applyBorder="1" applyAlignment="1" applyProtection="1">
      <alignment horizontal="left" vertical="center" wrapText="1"/>
      <protection/>
    </xf>
    <xf numFmtId="0" fontId="5" fillId="5" borderId="7" xfId="0" applyFont="1" applyFill="1" applyBorder="1" applyAlignment="1" applyProtection="1">
      <alignment horizontal="left" vertical="center" wrapText="1" indent="1"/>
      <protection/>
    </xf>
    <xf numFmtId="0" fontId="4" fillId="14" borderId="7" xfId="0" applyFont="1" applyFill="1" applyBorder="1" applyAlignment="1" applyProtection="1">
      <alignment horizontal="left" vertical="center" wrapText="1"/>
      <protection/>
    </xf>
    <xf numFmtId="0" fontId="4" fillId="14" borderId="4" xfId="0" applyFont="1" applyFill="1" applyBorder="1" applyAlignment="1" applyProtection="1">
      <alignment horizontal="left" vertical="center" wrapText="1"/>
      <protection/>
    </xf>
    <xf numFmtId="0" fontId="4" fillId="14" borderId="5" xfId="0" applyFont="1" applyFill="1" applyBorder="1" applyAlignment="1" applyProtection="1">
      <alignment horizontal="left" vertical="center" wrapText="1"/>
      <protection/>
    </xf>
    <xf numFmtId="4" fontId="0" fillId="6" borderId="8" xfId="0" applyNumberFormat="1" applyFill="1" applyBorder="1" applyAlignment="1" applyProtection="1">
      <alignment horizontal="center"/>
      <protection/>
    </xf>
    <xf numFmtId="4" fontId="0" fillId="6" borderId="4" xfId="0" applyNumberFormat="1" applyFill="1" applyBorder="1" applyAlignment="1" applyProtection="1">
      <alignment horizontal="center"/>
      <protection/>
    </xf>
    <xf numFmtId="4" fontId="0" fillId="6" borderId="15" xfId="0" applyNumberFormat="1" applyFill="1" applyBorder="1" applyAlignment="1" applyProtection="1">
      <alignment horizontal="center"/>
      <protection/>
    </xf>
    <xf numFmtId="0" fontId="7" fillId="18" borderId="3" xfId="0" applyFont="1" applyFill="1" applyBorder="1" applyAlignment="1" applyProtection="1">
      <alignment horizontal="center" vertical="center"/>
      <protection/>
    </xf>
    <xf numFmtId="0" fontId="7" fillId="18" borderId="0" xfId="0" applyFont="1" applyFill="1" applyBorder="1" applyAlignment="1" applyProtection="1">
      <alignment horizontal="center" vertical="center"/>
      <protection/>
    </xf>
    <xf numFmtId="0" fontId="7" fillId="18" borderId="21" xfId="0" applyFont="1" applyFill="1" applyBorder="1" applyAlignment="1" applyProtection="1">
      <alignment horizontal="center" vertical="center"/>
      <protection/>
    </xf>
    <xf numFmtId="0" fontId="2" fillId="0" borderId="51" xfId="0" applyFont="1" applyBorder="1" applyAlignment="1" applyProtection="1">
      <alignment horizontal="left" vertical="top" wrapText="1" indent="1"/>
      <protection/>
    </xf>
    <xf numFmtId="0" fontId="2" fillId="0" borderId="52" xfId="0" applyFont="1" applyBorder="1" applyAlignment="1" applyProtection="1">
      <alignment horizontal="left" vertical="top" wrapText="1" indent="1"/>
      <protection/>
    </xf>
    <xf numFmtId="0" fontId="2" fillId="0" borderId="53" xfId="0" applyFont="1" applyBorder="1" applyAlignment="1" applyProtection="1">
      <alignment horizontal="left" vertical="top" wrapText="1" indent="1"/>
      <protection/>
    </xf>
    <xf numFmtId="0" fontId="7" fillId="6" borderId="6" xfId="0" applyFont="1" applyFill="1" applyBorder="1" applyAlignment="1" applyProtection="1">
      <alignment horizontal="center" vertical="center"/>
      <protection/>
    </xf>
    <xf numFmtId="0" fontId="7" fillId="6" borderId="54" xfId="0" applyFont="1" applyFill="1" applyBorder="1" applyAlignment="1" applyProtection="1">
      <alignment horizontal="center" vertical="center"/>
      <protection/>
    </xf>
    <xf numFmtId="0" fontId="9" fillId="13" borderId="55" xfId="0" applyFont="1" applyFill="1" applyBorder="1" applyAlignment="1" applyProtection="1">
      <alignment horizontal="center" vertical="center" wrapText="1"/>
      <protection/>
    </xf>
    <xf numFmtId="0" fontId="10" fillId="13" borderId="40" xfId="0" applyFont="1" applyFill="1" applyBorder="1" applyAlignment="1" applyProtection="1">
      <alignment vertical="center"/>
      <protection/>
    </xf>
    <xf numFmtId="0" fontId="10" fillId="13" borderId="56" xfId="0" applyFont="1" applyFill="1" applyBorder="1" applyAlignment="1" applyProtection="1">
      <alignment vertical="center"/>
      <protection/>
    </xf>
    <xf numFmtId="0" fontId="4" fillId="4" borderId="7" xfId="0" applyFont="1" applyFill="1" applyBorder="1" applyAlignment="1" applyProtection="1">
      <alignment horizontal="left" vertical="center" wrapText="1"/>
      <protection/>
    </xf>
    <xf numFmtId="0" fontId="4" fillId="4" borderId="4" xfId="0" applyFont="1" applyFill="1" applyBorder="1" applyAlignment="1" applyProtection="1">
      <alignment horizontal="left" vertical="center" wrapText="1"/>
      <protection/>
    </xf>
    <xf numFmtId="0" fontId="4" fillId="4" borderId="5" xfId="0" applyFont="1" applyFill="1" applyBorder="1" applyAlignment="1" applyProtection="1">
      <alignment horizontal="left" vertical="center" wrapText="1"/>
      <protection/>
    </xf>
    <xf numFmtId="0" fontId="0" fillId="4" borderId="8" xfId="0" applyFill="1" applyBorder="1" applyAlignment="1" applyProtection="1">
      <alignment horizontal="center"/>
      <protection/>
    </xf>
    <xf numFmtId="0" fontId="0" fillId="4" borderId="4" xfId="0" applyFill="1" applyBorder="1" applyAlignment="1" applyProtection="1">
      <alignment horizontal="center"/>
      <protection/>
    </xf>
    <xf numFmtId="164" fontId="0" fillId="0" borderId="32" xfId="0" applyNumberFormat="1" applyFill="1" applyBorder="1" applyAlignment="1" applyProtection="1">
      <alignment horizontal="center" vertical="center" wrapText="1"/>
      <protection locked="0"/>
    </xf>
    <xf numFmtId="164" fontId="0" fillId="0" borderId="21" xfId="0" applyNumberFormat="1" applyFill="1" applyBorder="1" applyAlignment="1" applyProtection="1">
      <alignment horizontal="center" vertical="center" wrapText="1"/>
      <protection locked="0"/>
    </xf>
    <xf numFmtId="164" fontId="0" fillId="0" borderId="18" xfId="0" applyNumberFormat="1" applyFill="1" applyBorder="1" applyAlignment="1" applyProtection="1">
      <alignment horizontal="center" vertical="center" wrapText="1"/>
      <protection locked="0"/>
    </xf>
    <xf numFmtId="164" fontId="0" fillId="3" borderId="1" xfId="0" applyNumberFormat="1" applyFill="1" applyBorder="1" applyAlignment="1" applyProtection="1">
      <alignment horizontal="center" vertical="center" wrapText="1"/>
      <protection locked="0"/>
    </xf>
    <xf numFmtId="0" fontId="26" fillId="5" borderId="16" xfId="21" applyFont="1" applyFill="1" applyBorder="1" applyAlignment="1" applyProtection="1">
      <alignment horizontal="left" vertical="center" wrapText="1" indent="1"/>
      <protection/>
    </xf>
    <xf numFmtId="0" fontId="26" fillId="5" borderId="17" xfId="21" applyFont="1" applyFill="1" applyBorder="1" applyAlignment="1" applyProtection="1">
      <alignment horizontal="left" vertical="center" wrapText="1" indent="1"/>
      <protection/>
    </xf>
    <xf numFmtId="0" fontId="26" fillId="5" borderId="18" xfId="21" applyFont="1" applyFill="1" applyBorder="1" applyAlignment="1" applyProtection="1">
      <alignment horizontal="left" vertical="center" wrapText="1" indent="1"/>
      <protection/>
    </xf>
    <xf numFmtId="0" fontId="9" fillId="11" borderId="51" xfId="0" applyFont="1" applyFill="1" applyBorder="1" applyAlignment="1" applyProtection="1">
      <alignment horizontal="center" vertical="center" wrapText="1"/>
      <protection/>
    </xf>
    <xf numFmtId="0" fontId="9" fillId="11" borderId="52" xfId="0" applyFont="1" applyFill="1" applyBorder="1" applyAlignment="1" applyProtection="1">
      <alignment horizontal="center" vertical="center" wrapText="1"/>
      <protection/>
    </xf>
    <xf numFmtId="0" fontId="9" fillId="11" borderId="57" xfId="0" applyFont="1" applyFill="1" applyBorder="1" applyAlignment="1" applyProtection="1">
      <alignment horizontal="center" vertical="center" wrapText="1"/>
      <protection/>
    </xf>
    <xf numFmtId="0" fontId="0" fillId="6" borderId="16" xfId="0" applyFill="1" applyBorder="1" applyAlignment="1" applyProtection="1">
      <alignment horizontal="center"/>
      <protection/>
    </xf>
    <xf numFmtId="0" fontId="0" fillId="6" borderId="17" xfId="0" applyFill="1" applyBorder="1" applyAlignment="1" applyProtection="1">
      <alignment horizontal="center"/>
      <protection/>
    </xf>
    <xf numFmtId="0" fontId="0" fillId="6" borderId="18" xfId="0" applyFill="1" applyBorder="1" applyAlignment="1" applyProtection="1">
      <alignment horizontal="center"/>
      <protection/>
    </xf>
    <xf numFmtId="0" fontId="13" fillId="7" borderId="58" xfId="0" applyFont="1" applyFill="1" applyBorder="1" applyAlignment="1" applyProtection="1">
      <alignment horizontal="center" vertical="center" wrapText="1"/>
      <protection/>
    </xf>
    <xf numFmtId="0" fontId="13" fillId="7" borderId="12" xfId="0" applyFont="1" applyFill="1" applyBorder="1" applyAlignment="1" applyProtection="1">
      <alignment horizontal="center" vertical="center" wrapText="1"/>
      <protection/>
    </xf>
    <xf numFmtId="0" fontId="13" fillId="7" borderId="59" xfId="0" applyFont="1" applyFill="1" applyBorder="1" applyAlignment="1" applyProtection="1">
      <alignment horizontal="center" vertical="center" wrapText="1"/>
      <protection/>
    </xf>
    <xf numFmtId="4" fontId="13" fillId="7" borderId="12" xfId="0" applyNumberFormat="1" applyFont="1" applyFill="1" applyBorder="1" applyAlignment="1" applyProtection="1">
      <alignment horizontal="center" vertical="center" wrapText="1"/>
      <protection/>
    </xf>
    <xf numFmtId="4" fontId="13" fillId="7" borderId="13" xfId="0" applyNumberFormat="1" applyFont="1" applyFill="1" applyBorder="1" applyAlignment="1" applyProtection="1">
      <alignment horizontal="center" vertical="center" wrapText="1"/>
      <protection/>
    </xf>
    <xf numFmtId="0" fontId="9" fillId="9" borderId="60" xfId="0" applyFont="1" applyFill="1" applyBorder="1" applyAlignment="1" applyProtection="1">
      <alignment horizontal="center" vertical="center" wrapText="1"/>
      <protection/>
    </xf>
    <xf numFmtId="0" fontId="9" fillId="9" borderId="52" xfId="0" applyFont="1" applyFill="1" applyBorder="1" applyAlignment="1" applyProtection="1">
      <alignment horizontal="center" vertical="center" wrapText="1"/>
      <protection/>
    </xf>
    <xf numFmtId="0" fontId="9" fillId="9" borderId="57" xfId="0" applyFont="1" applyFill="1" applyBorder="1" applyAlignment="1" applyProtection="1">
      <alignment horizontal="center" vertical="center" wrapText="1"/>
      <protection/>
    </xf>
    <xf numFmtId="0" fontId="5" fillId="5" borderId="20" xfId="0" applyFont="1" applyFill="1" applyBorder="1" applyAlignment="1" applyProtection="1">
      <alignment horizontal="left" vertical="center" wrapText="1" indent="1"/>
      <protection/>
    </xf>
    <xf numFmtId="0" fontId="5" fillId="5" borderId="0" xfId="0" applyFont="1" applyFill="1" applyBorder="1" applyAlignment="1" applyProtection="1">
      <alignment horizontal="left" vertical="center" wrapText="1" indent="1"/>
      <protection/>
    </xf>
    <xf numFmtId="0" fontId="5" fillId="5" borderId="21" xfId="0" applyFont="1" applyFill="1" applyBorder="1" applyAlignment="1" applyProtection="1">
      <alignment horizontal="left" vertical="center" wrapText="1" indent="1"/>
      <protection/>
    </xf>
    <xf numFmtId="0" fontId="15" fillId="5" borderId="20" xfId="21" applyFill="1" applyBorder="1" applyAlignment="1" applyProtection="1">
      <alignment horizontal="left" wrapText="1" indent="1"/>
      <protection/>
    </xf>
    <xf numFmtId="0" fontId="15" fillId="5" borderId="0" xfId="21" applyFill="1" applyBorder="1" applyAlignment="1" applyProtection="1">
      <alignment horizontal="left" wrapText="1" indent="1"/>
      <protection/>
    </xf>
    <xf numFmtId="0" fontId="15" fillId="5" borderId="21" xfId="21" applyFill="1" applyBorder="1" applyAlignment="1" applyProtection="1">
      <alignment horizontal="left" wrapText="1" indent="1"/>
      <protection/>
    </xf>
    <xf numFmtId="0" fontId="5" fillId="5" borderId="4" xfId="0" applyFont="1" applyFill="1" applyBorder="1" applyAlignment="1" applyProtection="1">
      <alignment horizontal="left" vertical="center" wrapText="1" indent="1"/>
      <protection/>
    </xf>
    <xf numFmtId="0" fontId="5" fillId="5" borderId="15" xfId="0" applyFont="1" applyFill="1" applyBorder="1" applyAlignment="1" applyProtection="1">
      <alignment horizontal="left" vertical="center" wrapText="1" indent="1"/>
      <protection/>
    </xf>
    <xf numFmtId="49" fontId="27" fillId="4" borderId="7" xfId="23" applyNumberFormat="1" applyFont="1" applyFill="1" applyBorder="1" applyAlignment="1" applyProtection="1">
      <alignment horizontal="left" vertical="center" wrapText="1" indent="1"/>
      <protection/>
    </xf>
    <xf numFmtId="49" fontId="27" fillId="4" borderId="4" xfId="23" applyNumberFormat="1" applyFont="1" applyFill="1" applyBorder="1" applyAlignment="1" applyProtection="1">
      <alignment horizontal="left" vertical="center" wrapText="1" indent="1"/>
      <protection/>
    </xf>
    <xf numFmtId="49" fontId="27" fillId="4" borderId="15" xfId="23" applyNumberFormat="1" applyFont="1" applyFill="1" applyBorder="1" applyAlignment="1" applyProtection="1">
      <alignment horizontal="left" vertical="center" wrapText="1" indent="1"/>
      <protection/>
    </xf>
    <xf numFmtId="0" fontId="9" fillId="19" borderId="7" xfId="23" applyFont="1" applyFill="1" applyBorder="1" applyAlignment="1" applyProtection="1">
      <alignment horizontal="center" vertical="center" wrapText="1"/>
      <protection/>
    </xf>
    <xf numFmtId="0" fontId="9" fillId="19" borderId="4" xfId="23" applyFont="1" applyFill="1" applyBorder="1" applyAlignment="1" applyProtection="1">
      <alignment horizontal="center" vertical="center" wrapText="1"/>
      <protection/>
    </xf>
    <xf numFmtId="0" fontId="9" fillId="19" borderId="15" xfId="23" applyFont="1" applyFill="1" applyBorder="1" applyAlignment="1" applyProtection="1">
      <alignment horizontal="center" vertical="center" wrapText="1"/>
      <protection/>
    </xf>
    <xf numFmtId="49" fontId="27" fillId="4" borderId="1" xfId="23" applyNumberFormat="1" applyFont="1" applyFill="1" applyBorder="1" applyAlignment="1" applyProtection="1">
      <alignment horizontal="left" vertical="center" wrapText="1" indent="1"/>
      <protection/>
    </xf>
    <xf numFmtId="49" fontId="27" fillId="4" borderId="1" xfId="22" applyNumberFormat="1" applyFont="1" applyFill="1" applyBorder="1" applyAlignment="1" applyProtection="1">
      <alignment horizontal="left" vertical="center" indent="1"/>
      <protection/>
    </xf>
    <xf numFmtId="49" fontId="27" fillId="4" borderId="1" xfId="24" applyNumberFormat="1" applyFont="1" applyFill="1" applyBorder="1" applyAlignment="1" applyProtection="1">
      <alignment horizontal="left" vertical="center" wrapText="1" indent="1"/>
      <protection/>
    </xf>
    <xf numFmtId="49" fontId="27" fillId="4" borderId="1" xfId="22" applyNumberFormat="1" applyFont="1" applyFill="1" applyBorder="1" applyAlignment="1" applyProtection="1">
      <alignment horizontal="left" vertical="center" wrapText="1" indent="1"/>
      <protection/>
    </xf>
    <xf numFmtId="0" fontId="29" fillId="9" borderId="1" xfId="23" applyFont="1" applyFill="1" applyBorder="1" applyAlignment="1" applyProtection="1">
      <alignment horizontal="center" vertical="center" wrapText="1"/>
      <protection/>
    </xf>
    <xf numFmtId="0" fontId="23" fillId="0" borderId="31" xfId="23" applyFont="1" applyFill="1" applyBorder="1" applyAlignment="1" applyProtection="1">
      <alignment horizontal="center" vertical="center" wrapText="1"/>
      <protection/>
    </xf>
    <xf numFmtId="0" fontId="23" fillId="0" borderId="0" xfId="23" applyFont="1" applyFill="1" applyBorder="1" applyAlignment="1" applyProtection="1">
      <alignment horizontal="center" vertical="center" wrapText="1"/>
      <protection/>
    </xf>
    <xf numFmtId="0" fontId="23" fillId="0" borderId="17" xfId="23" applyFont="1" applyFill="1" applyBorder="1" applyAlignment="1" applyProtection="1">
      <alignment horizontal="center" vertical="center" wrapText="1"/>
      <protection/>
    </xf>
    <xf numFmtId="0" fontId="24" fillId="0" borderId="0" xfId="22" applyFont="1" applyFill="1" applyBorder="1" applyAlignment="1" applyProtection="1">
      <alignment horizontal="left" vertical="center" wrapText="1"/>
      <protection/>
    </xf>
    <xf numFmtId="0" fontId="9" fillId="19" borderId="1" xfId="23" applyFont="1" applyFill="1" applyBorder="1" applyAlignment="1" applyProtection="1">
      <alignment horizontal="center" vertical="center" wrapText="1"/>
      <protection/>
    </xf>
    <xf numFmtId="0" fontId="35" fillId="0" borderId="61" xfId="0" applyFont="1" applyBorder="1" applyAlignment="1">
      <alignment horizontal="justify" vertical="center" wrapText="1"/>
    </xf>
    <xf numFmtId="0" fontId="35" fillId="0" borderId="35" xfId="0" applyFont="1" applyBorder="1" applyAlignment="1">
      <alignment horizontal="justify" vertical="center" wrapText="1"/>
    </xf>
    <xf numFmtId="0" fontId="35" fillId="0" borderId="51" xfId="0" applyFont="1" applyBorder="1" applyAlignment="1">
      <alignment vertical="center" wrapText="1"/>
    </xf>
    <xf numFmtId="0" fontId="35" fillId="0" borderId="57" xfId="0" applyFont="1" applyBorder="1" applyAlignment="1">
      <alignment vertical="center" wrapText="1"/>
    </xf>
    <xf numFmtId="0" fontId="35" fillId="0" borderId="55"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35"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57" xfId="0" applyFont="1" applyBorder="1" applyAlignment="1">
      <alignment horizontal="center" vertical="center" wrapText="1"/>
    </xf>
    <xf numFmtId="0" fontId="35" fillId="0" borderId="61" xfId="0" applyFont="1" applyBorder="1" applyAlignment="1">
      <alignment vertical="center" wrapText="1"/>
    </xf>
    <xf numFmtId="0" fontId="35" fillId="0" borderId="53" xfId="0" applyFont="1" applyBorder="1" applyAlignment="1">
      <alignment vertical="center" wrapText="1"/>
    </xf>
    <xf numFmtId="0" fontId="35" fillId="0" borderId="35" xfId="0" applyFont="1" applyBorder="1" applyAlignment="1">
      <alignment vertical="center" wrapText="1"/>
    </xf>
    <xf numFmtId="0" fontId="35" fillId="0" borderId="51" xfId="0" applyFont="1" applyBorder="1" applyAlignment="1">
      <alignment horizontal="justify" vertical="center" wrapText="1"/>
    </xf>
    <xf numFmtId="0" fontId="35" fillId="0" borderId="57" xfId="0" applyFont="1" applyBorder="1" applyAlignment="1">
      <alignment horizontal="justify" vertical="center" wrapText="1"/>
    </xf>
  </cellXfs>
  <cellStyles count="12">
    <cellStyle name="Normal" xfId="0" builtinId="0"/>
    <cellStyle name="Percent" xfId="15" builtinId="5"/>
    <cellStyle name="Currency" xfId="16" builtinId="4"/>
    <cellStyle name="Currency [0]" xfId="17" builtinId="7"/>
    <cellStyle name="Comma" xfId="18" builtinId="3"/>
    <cellStyle name="Comma [0]" xfId="19" builtinId="6"/>
    <cellStyle name="Postotak" xfId="20" builtinId="5"/>
    <cellStyle name="Hiperveza" xfId="21" builtinId="8"/>
    <cellStyle name="Normal 2" xfId="22"/>
    <cellStyle name="Normal 3" xfId="23"/>
    <cellStyle name="Normal 4" xfId="24"/>
    <cellStyle name="Obično 10" xfId="2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customXml" Target="../customXml/item2.xml" /><Relationship Id="rId3" Type="http://schemas.openxmlformats.org/officeDocument/2006/relationships/worksheet" Target="worksheets/sheet1.xml" /><Relationship Id="rId8" Type="http://schemas.openxmlformats.org/officeDocument/2006/relationships/customXml" Target="../customXml/item1.xml" /><Relationship Id="rId2" Type="http://schemas.openxmlformats.org/officeDocument/2006/relationships/styles" Target="styles.xml" /><Relationship Id="rId7" Type="http://schemas.openxmlformats.org/officeDocument/2006/relationships/sharedStrings" Target="sharedStrings.xml" /><Relationship Id="rId10" Type="http://schemas.openxmlformats.org/officeDocument/2006/relationships/customXml" Target="../customXml/item3.xml" /><Relationship Id="rId11" Type="http://schemas.openxmlformats.org/officeDocument/2006/relationships/externalLink" Target="externalLinks/externalLink1.xml" /><Relationship Id="rId1" Type="http://schemas.openxmlformats.org/officeDocument/2006/relationships/theme" Target="theme/theme1.xml" /><Relationship Id="rId4" Type="http://schemas.openxmlformats.org/officeDocument/2006/relationships/worksheet" Target="worksheets/sheet2.xml" /><Relationship Id="rId5" Type="http://schemas.openxmlformats.org/officeDocument/2006/relationships/worksheet" Target="worksheets/sheet3.xml" /><Relationship Id="rId12" Type="http://schemas.openxmlformats.org/officeDocument/2006/relationships/calcChain" Target="calcChain.xml" /><Relationship Id="rId6"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1.png"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12</xdr:col>
      <xdr:colOff>19050</xdr:colOff>
      <xdr:row>1</xdr:row>
      <xdr:rowOff>38101</xdr:rowOff>
    </xdr:from>
    <xdr:to>
      <xdr:col>20</xdr:col>
      <xdr:colOff>478801</xdr:colOff>
      <xdr:row>15</xdr:row>
      <xdr:rowOff>190500</xdr:rowOff>
    </xdr:to>
    <xdr:pic>
      <xdr:nvPicPr>
        <xdr:cNvPr id="2" name="Picture 1"/>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9315450" y="447675"/>
          <a:ext cx="5334000" cy="2762250"/>
        </a:xfrm>
        <a:prstGeom prst="rect"/>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xdr:cNvPicPr>
          <a:picLocks noChangeArrowheads="1" noChangeAspect="1"/>
        </xdr:cNvPicPr>
      </xdr:nvPicPr>
      <xdr:blipFill>
        <a:blip r:embed="rId2">
          <a:extLst>
            <a:ext uri="{28A0092B-C50C-407E-A947-70E740481C1C}">
              <a14:useLocalDpi xmlns:a14="http://schemas.microsoft.com/office/drawing/2010/main"/>
            </a:ext>
          </a:extLst>
        </a:blip>
        <a:stretch>
          <a:fillRect/>
        </a:stretch>
      </xdr:blipFill>
      <xdr:spPr bwMode="auto">
        <a:xfrm>
          <a:off x="9344025" y="3800475"/>
          <a:ext cx="4086225" cy="3171825"/>
        </a:xfrm>
        <a:prstGeom prst="rect"/>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13601700" y="3800475"/>
          <a:ext cx="4114800" cy="3152775"/>
        </a:xfrm>
        <a:prstGeom prst="rect"/>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Relationships xmlns="http://schemas.openxmlformats.org/package/2006/relationships"><Relationship Id="rId1" Type="http://schemas.microsoft.com/office/2006/relationships/xlExternalLinkPath/xlPathMissing" Target="PLAN%20NABAVE-TTIP"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http://www.ecb.europa.eu/stats/policy_and_exchange_rates/euro_reference_exchange_rates/html/index.en.html" TargetMode="External" /><Relationship Id="rId2" Type="http://schemas.openxmlformats.org/officeDocument/2006/relationships/hyperlink" Target="http://www.ecb.europa.eu/stats/policy_and_exchange_rates/euro_reference_exchange_rates/html/index.en.html" TargetMode="External" /><Relationship Id="rId3" Type="http://schemas.openxmlformats.org/officeDocument/2006/relationships/printerSettings" Target="../printerSettings/printerSettings1.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61499f8-70a9-4329-88a7-f48219804be7}">
  <sheetPr codeName="Sheet1">
    <tabColor theme="9" tint="-0.4999699890613556"/>
    <pageSetUpPr fitToPage="1"/>
  </sheetPr>
  <dimension ref="A1:AH116"/>
  <sheetViews>
    <sheetView showGridLines="0" tabSelected="1" zoomScaleSheetLayoutView="65" workbookViewId="0" topLeftCell="A110">
      <selection pane="topLeft" activeCell="B112" sqref="B112:E112"/>
    </sheetView>
  </sheetViews>
  <sheetFormatPr defaultRowHeight="28.5"/>
  <cols>
    <col min="1" max="1" width="8.571428571428571" style="4" customWidth="1"/>
    <col min="2" max="2" width="79.42857142857143" style="1" customWidth="1"/>
    <col min="3" max="3" width="22" style="1" bestFit="1" customWidth="1"/>
    <col min="4" max="4" width="30.857142857142858" style="1" customWidth="1"/>
    <col min="5" max="5" width="27" style="1" customWidth="1"/>
    <col min="6" max="6" width="25.285714285714285" style="2" customWidth="1"/>
    <col min="7" max="7" width="18.857142857142858" style="1" bestFit="1" customWidth="1"/>
    <col min="8" max="8" width="15.714285714285714" style="1" bestFit="1" customWidth="1"/>
    <col min="9" max="9" width="15.285714285714286" style="1" bestFit="1" customWidth="1"/>
    <col min="10" max="10" width="15" style="1" bestFit="1" customWidth="1"/>
    <col min="11" max="11" width="26.857142857142858" style="3" customWidth="1"/>
    <col min="12" max="12" width="26.285714285714285" style="3" hidden="1" customWidth="1"/>
    <col min="13" max="13" width="57.42857142857143" style="3" customWidth="1"/>
    <col min="14" max="14" width="22" style="3" customWidth="1"/>
    <col min="15" max="17" width="25.857142857142858" style="3" customWidth="1"/>
    <col min="18" max="18" width="20.142857142857142" style="3" customWidth="1"/>
    <col min="19" max="19" width="13.142857142857142" style="1" hidden="1" customWidth="1"/>
    <col min="20" max="20" width="8.142857142857142" style="1" hidden="1" customWidth="1"/>
    <col min="21" max="21" width="8" style="1" hidden="1" customWidth="1"/>
    <col min="22" max="22" width="14.285714285714286" style="1" hidden="1" customWidth="1"/>
    <col min="23" max="23" width="20.285714285714285" style="1" hidden="1" customWidth="1"/>
    <col min="24" max="24" width="0.14285714285714285" style="1" customWidth="1"/>
    <col min="25" max="25" width="0.14285714285714285" style="1" hidden="1" customWidth="1"/>
    <col min="26" max="27" width="11.714285714285714" style="1" bestFit="1" customWidth="1"/>
    <col min="28" max="28" width="9.142857142857142" style="1"/>
    <col min="29" max="29" width="9.714285714285714" style="1" bestFit="1" customWidth="1"/>
    <col min="30" max="30" width="10.714285714285714" style="1" bestFit="1" customWidth="1"/>
    <col min="31" max="33" width="9.142857142857142" style="1"/>
    <col min="34" max="34" width="28.571428571428573" style="1" hidden="1" customWidth="1"/>
    <col min="35" max="16384" width="9.142857142857142" style="1"/>
  </cols>
  <sheetData>
    <row r="1" spans="1:25" ht="93" customHeight="1" thickBot="1">
      <c r="A1" s="31" t="s">
        <v>28</v>
      </c>
      <c r="B1" s="328" t="s">
        <v>448</v>
      </c>
      <c r="C1" s="329"/>
      <c r="D1" s="329"/>
      <c r="E1" s="329"/>
      <c r="F1" s="330"/>
      <c r="G1" s="317" t="s">
        <v>447</v>
      </c>
      <c r="H1" s="318"/>
      <c r="I1" s="318"/>
      <c r="J1" s="318"/>
      <c r="K1" s="318"/>
      <c r="L1" s="318"/>
      <c r="M1" s="318"/>
      <c r="N1" s="318"/>
      <c r="O1" s="318"/>
      <c r="P1" s="318"/>
      <c r="Q1" s="318"/>
      <c r="R1" s="319"/>
      <c r="S1" s="302" t="s">
        <v>49</v>
      </c>
      <c r="T1" s="303"/>
      <c r="U1" s="303"/>
      <c r="V1" s="303"/>
      <c r="W1" s="303"/>
      <c r="X1" s="304"/>
      <c r="Y1" s="233"/>
    </row>
    <row r="2" spans="1:25" ht="118.5" customHeight="1" thickBot="1">
      <c r="A2" s="32"/>
      <c r="B2" s="200" t="s">
        <v>35</v>
      </c>
      <c r="C2" s="201" t="s">
        <v>27</v>
      </c>
      <c r="D2" s="202" t="s">
        <v>433</v>
      </c>
      <c r="E2" s="202" t="s">
        <v>446</v>
      </c>
      <c r="F2" s="203" t="s">
        <v>464</v>
      </c>
      <c r="G2" s="205" t="s">
        <v>26</v>
      </c>
      <c r="H2" s="206" t="s">
        <v>17</v>
      </c>
      <c r="I2" s="206" t="s">
        <v>18</v>
      </c>
      <c r="J2" s="206" t="s">
        <v>19</v>
      </c>
      <c r="K2" s="207" t="s">
        <v>440</v>
      </c>
      <c r="L2" s="264" t="s">
        <v>453</v>
      </c>
      <c r="M2" s="208" t="s">
        <v>451</v>
      </c>
      <c r="N2" s="208" t="s">
        <v>441</v>
      </c>
      <c r="O2" s="208" t="s">
        <v>442</v>
      </c>
      <c r="P2" s="208" t="s">
        <v>443</v>
      </c>
      <c r="Q2" s="208" t="s">
        <v>444</v>
      </c>
      <c r="R2" s="208" t="s">
        <v>445</v>
      </c>
      <c r="S2" s="87" t="s">
        <v>45</v>
      </c>
      <c r="T2" s="88" t="s">
        <v>46</v>
      </c>
      <c r="U2" s="88" t="s">
        <v>47</v>
      </c>
      <c r="V2" s="88" t="s">
        <v>48</v>
      </c>
      <c r="W2" s="89" t="s">
        <v>71</v>
      </c>
      <c r="X2" s="90" t="s">
        <v>72</v>
      </c>
      <c r="Y2" s="234"/>
    </row>
    <row r="3" spans="1:25" ht="24.75" customHeight="1" thickBot="1">
      <c r="A3" s="216">
        <v>1</v>
      </c>
      <c r="B3" s="217">
        <v>2</v>
      </c>
      <c r="C3" s="217">
        <v>3</v>
      </c>
      <c r="D3" s="217">
        <v>4</v>
      </c>
      <c r="E3" s="217">
        <v>5</v>
      </c>
      <c r="F3" s="218">
        <v>6</v>
      </c>
      <c r="G3" s="216">
        <v>7</v>
      </c>
      <c r="H3" s="217">
        <v>8</v>
      </c>
      <c r="I3" s="217">
        <v>9</v>
      </c>
      <c r="J3" s="217">
        <v>10</v>
      </c>
      <c r="K3" s="217">
        <v>11</v>
      </c>
      <c r="L3" s="217"/>
      <c r="M3" s="217">
        <v>12</v>
      </c>
      <c r="N3" s="217">
        <v>13</v>
      </c>
      <c r="O3" s="217">
        <v>14</v>
      </c>
      <c r="P3" s="217">
        <v>15</v>
      </c>
      <c r="Q3" s="217">
        <v>16</v>
      </c>
      <c r="R3" s="218">
        <v>17</v>
      </c>
      <c r="S3" s="179"/>
      <c r="T3" s="179"/>
      <c r="U3" s="179"/>
      <c r="V3" s="180"/>
      <c r="W3" s="181"/>
      <c r="X3" s="182"/>
      <c r="Y3" s="234"/>
    </row>
    <row r="4" spans="1:27" ht="44.25" customHeight="1">
      <c r="A4" s="33" t="s">
        <v>0</v>
      </c>
      <c r="B4" s="204" t="s">
        <v>68</v>
      </c>
      <c r="C4" s="320"/>
      <c r="D4" s="321"/>
      <c r="E4" s="322"/>
      <c r="F4" s="37">
        <f>SUM(F6:F69)</f>
        <v>0</v>
      </c>
      <c r="G4" s="291"/>
      <c r="H4" s="292"/>
      <c r="I4" s="292"/>
      <c r="J4" s="293"/>
      <c r="K4" s="34">
        <f>SUM(K6:K69)</f>
        <v>0</v>
      </c>
      <c r="L4" s="243"/>
      <c r="M4" s="243"/>
      <c r="N4" s="240"/>
      <c r="O4" s="241"/>
      <c r="P4" s="241"/>
      <c r="Q4" s="241"/>
      <c r="R4" s="60">
        <f>SUM(R5:R69)</f>
        <v>0</v>
      </c>
      <c r="S4" s="212"/>
      <c r="T4" s="35"/>
      <c r="U4" s="35"/>
      <c r="V4" s="36"/>
      <c r="W4" s="34">
        <f>SUM(W6:W69)</f>
        <v>0</v>
      </c>
      <c r="X4" s="34">
        <f>SUM(X6:X69)</f>
        <v>0</v>
      </c>
      <c r="Y4" s="235"/>
      <c r="Z4" s="3"/>
      <c r="AA4" s="3"/>
    </row>
    <row r="5" spans="1:25" s="133" customFormat="1" ht="47.25" customHeight="1">
      <c r="A5" s="138"/>
      <c r="B5" s="288" t="s">
        <v>78</v>
      </c>
      <c r="C5" s="289"/>
      <c r="D5" s="289"/>
      <c r="E5" s="289"/>
      <c r="F5" s="290"/>
      <c r="G5" s="135"/>
      <c r="H5" s="136"/>
      <c r="I5" s="136"/>
      <c r="J5" s="136"/>
      <c r="K5" s="134"/>
      <c r="L5" s="134"/>
      <c r="M5" s="134"/>
      <c r="N5" s="134"/>
      <c r="O5" s="134"/>
      <c r="P5" s="134"/>
      <c r="Q5" s="134"/>
      <c r="R5" s="137"/>
      <c r="S5" s="213"/>
      <c r="T5" s="136"/>
      <c r="U5" s="136"/>
      <c r="V5" s="136"/>
      <c r="W5" s="134"/>
      <c r="X5" s="137"/>
      <c r="Y5" s="236"/>
    </row>
    <row r="6" spans="1:27" ht="48" customHeight="1">
      <c r="A6" s="38"/>
      <c r="B6" s="21" t="str">
        <f>LPT!B6</f>
        <v>Objekata za životinje uključujući vanjsku i unutarnju infrastrukturu u sklopu poljoprivrednog gospodarstva</v>
      </c>
      <c r="C6" s="17"/>
      <c r="D6" s="17"/>
      <c r="E6" s="17"/>
      <c r="F6" s="20"/>
      <c r="G6" s="19"/>
      <c r="H6" s="17"/>
      <c r="I6" s="17"/>
      <c r="J6" s="17"/>
      <c r="K6" s="18"/>
      <c r="L6" s="18"/>
      <c r="M6" s="18"/>
      <c r="N6" s="18"/>
      <c r="O6" s="18"/>
      <c r="P6" s="18"/>
      <c r="Q6" s="18"/>
      <c r="R6" s="20"/>
      <c r="S6" s="17"/>
      <c r="T6" s="17"/>
      <c r="U6" s="17"/>
      <c r="V6" s="17"/>
      <c r="W6" s="18"/>
      <c r="X6" s="20"/>
      <c r="Y6" s="188"/>
      <c r="AA6" s="3"/>
    </row>
    <row r="7" spans="1:25" ht="28.5">
      <c r="A7" s="51"/>
      <c r="B7" s="145" t="s">
        <v>74</v>
      </c>
      <c r="C7" s="11"/>
      <c r="D7" s="175"/>
      <c r="E7" s="175"/>
      <c r="F7" s="13"/>
      <c r="G7" s="174"/>
      <c r="H7" s="175"/>
      <c r="I7" s="175"/>
      <c r="J7" s="175"/>
      <c r="K7" s="12"/>
      <c r="L7" s="12"/>
      <c r="M7" s="12"/>
      <c r="N7" s="12"/>
      <c r="O7" s="12"/>
      <c r="P7" s="12"/>
      <c r="Q7" s="12"/>
      <c r="R7" s="13"/>
      <c r="S7" s="175"/>
      <c r="T7" s="10"/>
      <c r="U7" s="10"/>
      <c r="V7" s="10"/>
      <c r="W7" s="12"/>
      <c r="X7" s="13"/>
      <c r="Y7" s="237"/>
    </row>
    <row r="8" spans="1:32" s="23" customFormat="1" ht="2.1" customHeight="1">
      <c r="A8" s="39"/>
      <c r="B8" s="40"/>
      <c r="C8" s="41"/>
      <c r="D8" s="41"/>
      <c r="E8" s="42"/>
      <c r="F8" s="226"/>
      <c r="G8" s="219"/>
      <c r="H8" s="43"/>
      <c r="I8" s="43"/>
      <c r="J8" s="43"/>
      <c r="K8" s="43"/>
      <c r="L8" s="43"/>
      <c r="M8" s="43"/>
      <c r="N8" s="43"/>
      <c r="O8" s="43"/>
      <c r="P8" s="43"/>
      <c r="Q8" s="43"/>
      <c r="R8" s="44"/>
      <c r="S8" s="43"/>
      <c r="T8" s="43"/>
      <c r="U8" s="43"/>
      <c r="V8" s="43"/>
      <c r="W8" s="43"/>
      <c r="X8" s="44"/>
      <c r="Y8" s="186"/>
      <c r="AD8" s="1"/>
      <c r="AE8" s="1"/>
      <c r="AF8" s="1"/>
    </row>
    <row r="9" spans="1:25" ht="28.5">
      <c r="A9" s="9"/>
      <c r="B9" s="96"/>
      <c r="C9" s="14"/>
      <c r="D9" s="5"/>
      <c r="E9" s="29"/>
      <c r="F9" s="7"/>
      <c r="G9" s="27"/>
      <c r="H9" s="14"/>
      <c r="I9" s="26"/>
      <c r="J9" s="28"/>
      <c r="K9" s="6"/>
      <c r="L9" s="150"/>
      <c r="M9" s="150">
        <f>K9*$K$106</f>
        <v>0</v>
      </c>
      <c r="N9" s="150"/>
      <c r="O9" s="6">
        <f>IF(M9+N9&gt;K9*$K$104,M9-((M9+N9)-(K9*$K$104)),M9)</f>
        <v>0</v>
      </c>
      <c r="P9" s="210">
        <v>0</v>
      </c>
      <c r="Q9" s="6">
        <f>ROUND(O9*P9,2)</f>
        <v>0</v>
      </c>
      <c r="R9" s="7">
        <f>O9-Q9</f>
        <v>0</v>
      </c>
      <c r="S9" s="209"/>
      <c r="T9" s="14"/>
      <c r="U9" s="91"/>
      <c r="V9" s="6"/>
      <c r="W9" s="6"/>
      <c r="X9" s="7"/>
      <c r="Y9" s="192"/>
    </row>
    <row r="10" spans="1:34" ht="28.5">
      <c r="A10" s="9"/>
      <c r="B10" s="96"/>
      <c r="C10" s="14"/>
      <c r="D10" s="5"/>
      <c r="E10" s="29"/>
      <c r="F10" s="7"/>
      <c r="G10" s="27"/>
      <c r="H10" s="232"/>
      <c r="I10" s="26"/>
      <c r="J10" s="28"/>
      <c r="K10" s="6"/>
      <c r="L10" s="150"/>
      <c r="M10" s="150">
        <f t="shared" si="0" ref="M10:M11">K10*$K$106</f>
        <v>0</v>
      </c>
      <c r="N10" s="150"/>
      <c r="O10" s="6">
        <f t="shared" si="1" ref="O10:O11">IF(M10+N10&gt;K10*$K$104,M10-((M10+N10)-(K10*$K$104)),M10)</f>
        <v>0</v>
      </c>
      <c r="P10" s="210">
        <v>0</v>
      </c>
      <c r="Q10" s="6">
        <f t="shared" si="2" ref="Q10:Q11">ROUND(O10*P10,2)</f>
        <v>0</v>
      </c>
      <c r="R10" s="7">
        <f t="shared" si="3" ref="R10:R15">O10-Q10</f>
        <v>0</v>
      </c>
      <c r="S10" s="209"/>
      <c r="T10" s="14"/>
      <c r="U10" s="91"/>
      <c r="V10" s="6"/>
      <c r="W10" s="6"/>
      <c r="X10" s="7"/>
      <c r="Y10" s="192"/>
      <c r="AH10" s="1" t="s">
        <v>458</v>
      </c>
    </row>
    <row r="11" spans="1:34" ht="28.5">
      <c r="A11" s="9"/>
      <c r="B11" s="96"/>
      <c r="C11" s="14"/>
      <c r="D11" s="5"/>
      <c r="E11" s="29"/>
      <c r="F11" s="7"/>
      <c r="G11" s="27"/>
      <c r="H11" s="14"/>
      <c r="I11" s="26"/>
      <c r="J11" s="28"/>
      <c r="K11" s="6"/>
      <c r="L11" s="150"/>
      <c r="M11" s="150">
        <f t="shared" si="0"/>
        <v>0</v>
      </c>
      <c r="N11" s="150"/>
      <c r="O11" s="6">
        <f t="shared" si="1"/>
        <v>0</v>
      </c>
      <c r="P11" s="210">
        <v>0</v>
      </c>
      <c r="Q11" s="6">
        <f t="shared" si="2"/>
        <v>0</v>
      </c>
      <c r="R11" s="7">
        <f t="shared" si="3"/>
        <v>0</v>
      </c>
      <c r="S11" s="209"/>
      <c r="T11" s="14"/>
      <c r="U11" s="91"/>
      <c r="V11" s="6"/>
      <c r="W11" s="6"/>
      <c r="X11" s="7"/>
      <c r="Y11" s="192"/>
      <c r="AH11" s="1" t="s">
        <v>459</v>
      </c>
    </row>
    <row r="12" spans="1:34" ht="28.5">
      <c r="A12" s="51"/>
      <c r="B12" s="24" t="s">
        <v>31</v>
      </c>
      <c r="C12" s="11"/>
      <c r="D12" s="175"/>
      <c r="E12" s="175"/>
      <c r="F12" s="13"/>
      <c r="G12" s="174"/>
      <c r="H12" s="175"/>
      <c r="I12" s="175"/>
      <c r="J12" s="175"/>
      <c r="K12" s="12"/>
      <c r="L12" s="12"/>
      <c r="M12" s="12"/>
      <c r="N12" s="12"/>
      <c r="O12" s="12"/>
      <c r="P12" s="12"/>
      <c r="Q12" s="12"/>
      <c r="R12" s="13"/>
      <c r="S12" s="175"/>
      <c r="T12" s="10"/>
      <c r="U12" s="10"/>
      <c r="V12" s="10"/>
      <c r="W12" s="12"/>
      <c r="X12" s="13"/>
      <c r="Y12" s="237"/>
      <c r="AH12" s="1" t="s">
        <v>460</v>
      </c>
    </row>
    <row r="13" spans="1:27" ht="28.5">
      <c r="A13" s="9"/>
      <c r="B13" s="96"/>
      <c r="C13" s="14"/>
      <c r="D13" s="5"/>
      <c r="E13" s="29"/>
      <c r="F13" s="7"/>
      <c r="G13" s="27"/>
      <c r="H13" s="14"/>
      <c r="I13" s="26"/>
      <c r="J13" s="28"/>
      <c r="K13" s="6"/>
      <c r="L13" s="150"/>
      <c r="M13" s="150">
        <f>K13*$K$106</f>
        <v>0</v>
      </c>
      <c r="N13" s="150"/>
      <c r="O13" s="6">
        <f>IF(M13+N13&gt;K13*$K$104,M13-((M13+N13)-(K13*$K$104)),M13)</f>
        <v>0</v>
      </c>
      <c r="P13" s="210">
        <v>0</v>
      </c>
      <c r="Q13" s="6">
        <f>ROUND(O13*P13,2)</f>
        <v>0</v>
      </c>
      <c r="R13" s="7">
        <f t="shared" si="3"/>
        <v>0</v>
      </c>
      <c r="S13" s="209"/>
      <c r="T13" s="14"/>
      <c r="U13" s="91"/>
      <c r="V13" s="6"/>
      <c r="W13" s="6"/>
      <c r="X13" s="7"/>
      <c r="Y13" s="192"/>
      <c r="AA13" s="3"/>
    </row>
    <row r="14" spans="1:25" ht="28.5">
      <c r="A14" s="9"/>
      <c r="B14" s="96"/>
      <c r="C14" s="14"/>
      <c r="D14" s="5"/>
      <c r="E14" s="29"/>
      <c r="F14" s="7"/>
      <c r="G14" s="27"/>
      <c r="H14" s="14"/>
      <c r="I14" s="26"/>
      <c r="J14" s="28"/>
      <c r="K14" s="6"/>
      <c r="L14" s="150"/>
      <c r="M14" s="150">
        <f t="shared" si="4" ref="M14:M15">K14*$K$106</f>
        <v>0</v>
      </c>
      <c r="N14" s="150"/>
      <c r="O14" s="6">
        <f t="shared" si="5" ref="O14:O15">IF(M14+N14&gt;K14*$K$104,M14-((M14+N14)-(K14*$K$104)),M14)</f>
        <v>0</v>
      </c>
      <c r="P14" s="210">
        <v>0</v>
      </c>
      <c r="Q14" s="6">
        <f>ROUND(O14*P14,2)</f>
        <v>0</v>
      </c>
      <c r="R14" s="7">
        <f t="shared" si="3"/>
        <v>0</v>
      </c>
      <c r="S14" s="209"/>
      <c r="T14" s="14"/>
      <c r="U14" s="91"/>
      <c r="V14" s="6"/>
      <c r="W14" s="6"/>
      <c r="X14" s="7"/>
      <c r="Y14" s="192"/>
    </row>
    <row r="15" spans="1:25" ht="28.5">
      <c r="A15" s="9"/>
      <c r="B15" s="96"/>
      <c r="C15" s="14"/>
      <c r="D15" s="5"/>
      <c r="E15" s="29"/>
      <c r="F15" s="7"/>
      <c r="G15" s="27"/>
      <c r="H15" s="14"/>
      <c r="I15" s="26"/>
      <c r="J15" s="28"/>
      <c r="K15" s="6"/>
      <c r="L15" s="150"/>
      <c r="M15" s="150">
        <f t="shared" si="4"/>
        <v>0</v>
      </c>
      <c r="N15" s="150"/>
      <c r="O15" s="6">
        <f t="shared" si="5"/>
        <v>0</v>
      </c>
      <c r="P15" s="210">
        <v>0</v>
      </c>
      <c r="Q15" s="6">
        <f>ROUND(O15*P15,2)</f>
        <v>0</v>
      </c>
      <c r="R15" s="7">
        <f t="shared" si="3"/>
        <v>0</v>
      </c>
      <c r="S15" s="209"/>
      <c r="T15" s="14"/>
      <c r="U15" s="91"/>
      <c r="V15" s="6"/>
      <c r="W15" s="6"/>
      <c r="X15" s="7"/>
      <c r="Y15" s="192"/>
    </row>
    <row r="16" spans="1:25" ht="48" customHeight="1">
      <c r="A16" s="38"/>
      <c r="B16" s="21" t="str">
        <f>LPT!B74</f>
        <v>Zatvorenih/zaštićenih prostora i objekata za uzgoj jednogodišnjeg i višegodišnjeg bilja, sjemena i sadnog materijala i gljiva sa pripadajućom opremom i infrastrukturom u sklopu poljoprivrednog gospodarstva</v>
      </c>
      <c r="C16" s="17"/>
      <c r="D16" s="17"/>
      <c r="E16" s="17"/>
      <c r="F16" s="20"/>
      <c r="G16" s="19"/>
      <c r="H16" s="17"/>
      <c r="I16" s="17"/>
      <c r="J16" s="17"/>
      <c r="K16" s="18"/>
      <c r="L16" s="18"/>
      <c r="M16" s="18"/>
      <c r="N16" s="18"/>
      <c r="O16" s="18"/>
      <c r="P16" s="18"/>
      <c r="Q16" s="18"/>
      <c r="R16" s="20"/>
      <c r="S16" s="17"/>
      <c r="T16" s="17"/>
      <c r="U16" s="17"/>
      <c r="V16" s="17"/>
      <c r="W16" s="18"/>
      <c r="X16" s="20"/>
      <c r="Y16" s="188"/>
    </row>
    <row r="17" spans="1:25" ht="28.5">
      <c r="A17" s="51"/>
      <c r="B17" s="24" t="s">
        <v>77</v>
      </c>
      <c r="C17" s="11"/>
      <c r="D17" s="175"/>
      <c r="E17" s="175"/>
      <c r="F17" s="13"/>
      <c r="G17" s="174"/>
      <c r="H17" s="175"/>
      <c r="I17" s="175"/>
      <c r="J17" s="175"/>
      <c r="K17" s="12"/>
      <c r="L17" s="12"/>
      <c r="M17" s="12"/>
      <c r="N17" s="12"/>
      <c r="O17" s="12"/>
      <c r="P17" s="12"/>
      <c r="Q17" s="12"/>
      <c r="R17" s="13"/>
      <c r="S17" s="175"/>
      <c r="T17" s="10"/>
      <c r="U17" s="10"/>
      <c r="V17" s="10"/>
      <c r="W17" s="12"/>
      <c r="X17" s="13"/>
      <c r="Y17" s="237"/>
    </row>
    <row r="18" spans="1:25" ht="28.5">
      <c r="A18" s="51"/>
      <c r="B18" s="96"/>
      <c r="C18" s="8"/>
      <c r="D18" s="46"/>
      <c r="E18" s="29"/>
      <c r="F18" s="7"/>
      <c r="G18" s="27"/>
      <c r="H18" s="14"/>
      <c r="I18" s="26"/>
      <c r="J18" s="28"/>
      <c r="K18" s="6"/>
      <c r="L18" s="150"/>
      <c r="M18" s="150">
        <f>K18*$K$106</f>
        <v>0</v>
      </c>
      <c r="N18" s="150"/>
      <c r="O18" s="6">
        <f>IF(M18+N18&gt;K18*$K$104,M18-((M18+N18)-(K18*$K$104)),M18)</f>
        <v>0</v>
      </c>
      <c r="P18" s="210">
        <v>0</v>
      </c>
      <c r="Q18" s="6">
        <f>ROUND(O18*P18,2)</f>
        <v>0</v>
      </c>
      <c r="R18" s="7">
        <f t="shared" si="6" ref="R18:R24">O18-Q18</f>
        <v>0</v>
      </c>
      <c r="S18" s="209"/>
      <c r="T18" s="14"/>
      <c r="U18" s="91"/>
      <c r="V18" s="6"/>
      <c r="W18" s="6"/>
      <c r="X18" s="7"/>
      <c r="Y18" s="192"/>
    </row>
    <row r="19" spans="1:25" ht="28.5">
      <c r="A19" s="51"/>
      <c r="B19" s="96"/>
      <c r="C19" s="8"/>
      <c r="D19" s="46"/>
      <c r="E19" s="29"/>
      <c r="F19" s="7"/>
      <c r="G19" s="27"/>
      <c r="H19" s="14"/>
      <c r="I19" s="26"/>
      <c r="J19" s="28"/>
      <c r="K19" s="6"/>
      <c r="L19" s="150"/>
      <c r="M19" s="150">
        <f t="shared" si="7" ref="M19:M20">K19*$K$106</f>
        <v>0</v>
      </c>
      <c r="N19" s="150"/>
      <c r="O19" s="6">
        <f t="shared" si="8" ref="O19:O20">IF(M19+N19&gt;K19*$K$104,M19-((M19+N19)-(K19*$K$104)),M19)</f>
        <v>0</v>
      </c>
      <c r="P19" s="210">
        <v>0</v>
      </c>
      <c r="Q19" s="6">
        <f>ROUND(O19*P19,2)</f>
        <v>0</v>
      </c>
      <c r="R19" s="7">
        <f t="shared" si="6"/>
        <v>0</v>
      </c>
      <c r="S19" s="209"/>
      <c r="T19" s="14"/>
      <c r="U19" s="91"/>
      <c r="V19" s="6"/>
      <c r="W19" s="6"/>
      <c r="X19" s="7"/>
      <c r="Y19" s="192"/>
    </row>
    <row r="20" spans="1:25" ht="28.5">
      <c r="A20" s="9"/>
      <c r="B20" s="96"/>
      <c r="C20" s="14"/>
      <c r="D20" s="5"/>
      <c r="E20" s="29"/>
      <c r="F20" s="7"/>
      <c r="G20" s="27"/>
      <c r="H20" s="14"/>
      <c r="I20" s="26"/>
      <c r="J20" s="28"/>
      <c r="K20" s="6"/>
      <c r="L20" s="150"/>
      <c r="M20" s="150">
        <f t="shared" si="7"/>
        <v>0</v>
      </c>
      <c r="N20" s="150"/>
      <c r="O20" s="6">
        <f t="shared" si="8"/>
        <v>0</v>
      </c>
      <c r="P20" s="210">
        <v>0</v>
      </c>
      <c r="Q20" s="6">
        <f>ROUND(O20*P20,2)</f>
        <v>0</v>
      </c>
      <c r="R20" s="7">
        <f t="shared" si="6"/>
        <v>0</v>
      </c>
      <c r="S20" s="209"/>
      <c r="T20" s="14"/>
      <c r="U20" s="91"/>
      <c r="V20" s="6"/>
      <c r="W20" s="6"/>
      <c r="X20" s="7"/>
      <c r="Y20" s="192"/>
    </row>
    <row r="21" spans="1:25" ht="28.5">
      <c r="A21" s="51"/>
      <c r="B21" s="24" t="s">
        <v>31</v>
      </c>
      <c r="C21" s="11"/>
      <c r="D21" s="175"/>
      <c r="E21" s="175"/>
      <c r="F21" s="13"/>
      <c r="G21" s="174"/>
      <c r="H21" s="175"/>
      <c r="I21" s="175"/>
      <c r="J21" s="175"/>
      <c r="K21" s="12"/>
      <c r="L21" s="12"/>
      <c r="M21" s="12"/>
      <c r="N21" s="12"/>
      <c r="O21" s="12"/>
      <c r="P21" s="12"/>
      <c r="Q21" s="12"/>
      <c r="R21" s="13"/>
      <c r="S21" s="175"/>
      <c r="T21" s="10"/>
      <c r="U21" s="10"/>
      <c r="V21" s="10"/>
      <c r="W21" s="12"/>
      <c r="X21" s="13"/>
      <c r="Y21" s="237"/>
    </row>
    <row r="22" spans="1:25" ht="28.5">
      <c r="A22" s="9"/>
      <c r="B22" s="96"/>
      <c r="C22" s="14"/>
      <c r="D22" s="5"/>
      <c r="E22" s="29"/>
      <c r="F22" s="7"/>
      <c r="G22" s="27"/>
      <c r="H22" s="14"/>
      <c r="I22" s="26"/>
      <c r="J22" s="28"/>
      <c r="K22" s="6"/>
      <c r="L22" s="150"/>
      <c r="M22" s="150">
        <f>K22*$K$106</f>
        <v>0</v>
      </c>
      <c r="N22" s="150"/>
      <c r="O22" s="6">
        <f>IF(M22+N22&gt;K22*$K$104,M22-((M22+N22)-(K22*$K$104)),M22)</f>
        <v>0</v>
      </c>
      <c r="P22" s="210">
        <v>0</v>
      </c>
      <c r="Q22" s="6">
        <f>ROUND(O22*P22,2)</f>
        <v>0</v>
      </c>
      <c r="R22" s="7">
        <f t="shared" si="6"/>
        <v>0</v>
      </c>
      <c r="S22" s="209"/>
      <c r="T22" s="14"/>
      <c r="U22" s="91"/>
      <c r="V22" s="6"/>
      <c r="W22" s="6"/>
      <c r="X22" s="7"/>
      <c r="Y22" s="192"/>
    </row>
    <row r="23" spans="1:25" ht="28.5">
      <c r="A23" s="9"/>
      <c r="B23" s="96"/>
      <c r="C23" s="14"/>
      <c r="D23" s="5"/>
      <c r="E23" s="29"/>
      <c r="F23" s="7"/>
      <c r="G23" s="27"/>
      <c r="H23" s="14"/>
      <c r="I23" s="26"/>
      <c r="J23" s="28"/>
      <c r="K23" s="6"/>
      <c r="L23" s="150"/>
      <c r="M23" s="150">
        <f t="shared" si="9" ref="M23:M24">K23*$K$106</f>
        <v>0</v>
      </c>
      <c r="N23" s="150"/>
      <c r="O23" s="6">
        <f t="shared" si="10" ref="O23:O24">IF(M23+N23&gt;K23*$K$104,M23-((M23+N23)-(K23*$K$104)),M23)</f>
        <v>0</v>
      </c>
      <c r="P23" s="210">
        <v>0</v>
      </c>
      <c r="Q23" s="6">
        <f>ROUND(O23*P23,2)</f>
        <v>0</v>
      </c>
      <c r="R23" s="7">
        <f t="shared" si="6"/>
        <v>0</v>
      </c>
      <c r="S23" s="209"/>
      <c r="T23" s="14"/>
      <c r="U23" s="91"/>
      <c r="V23" s="6"/>
      <c r="W23" s="6"/>
      <c r="X23" s="7"/>
      <c r="Y23" s="192"/>
    </row>
    <row r="24" spans="1:25" ht="28.5">
      <c r="A24" s="9"/>
      <c r="B24" s="96"/>
      <c r="C24" s="14"/>
      <c r="D24" s="5"/>
      <c r="E24" s="29"/>
      <c r="F24" s="7"/>
      <c r="G24" s="27"/>
      <c r="H24" s="14"/>
      <c r="I24" s="26"/>
      <c r="J24" s="28"/>
      <c r="K24" s="6"/>
      <c r="L24" s="150"/>
      <c r="M24" s="150">
        <f t="shared" si="9"/>
        <v>0</v>
      </c>
      <c r="N24" s="150"/>
      <c r="O24" s="6">
        <f t="shared" si="10"/>
        <v>0</v>
      </c>
      <c r="P24" s="210">
        <v>0</v>
      </c>
      <c r="Q24" s="6">
        <f>ROUND(O24*P24,2)</f>
        <v>0</v>
      </c>
      <c r="R24" s="7">
        <f t="shared" si="6"/>
        <v>0</v>
      </c>
      <c r="S24" s="209"/>
      <c r="T24" s="14"/>
      <c r="U24" s="91"/>
      <c r="V24" s="6"/>
      <c r="W24" s="6"/>
      <c r="X24" s="7"/>
      <c r="Y24" s="192"/>
    </row>
    <row r="25" spans="1:25" ht="48" customHeight="1">
      <c r="A25" s="38"/>
      <c r="B25" s="21" t="str">
        <f>LPT!B94</f>
        <v>Ostalih gospodarskih objekata, upravnih prostorija s pripadajućim sadržajima, opremom i infrastrukturom, koji su u funkciji osnovne djelatnosti</v>
      </c>
      <c r="C25" s="17"/>
      <c r="D25" s="17"/>
      <c r="E25" s="17"/>
      <c r="F25" s="20"/>
      <c r="G25" s="19"/>
      <c r="H25" s="17"/>
      <c r="I25" s="17"/>
      <c r="J25" s="17"/>
      <c r="K25" s="18"/>
      <c r="L25" s="18"/>
      <c r="M25" s="18"/>
      <c r="N25" s="18"/>
      <c r="O25" s="18"/>
      <c r="P25" s="18"/>
      <c r="Q25" s="18"/>
      <c r="R25" s="20"/>
      <c r="S25" s="17"/>
      <c r="T25" s="17"/>
      <c r="U25" s="17"/>
      <c r="V25" s="17"/>
      <c r="W25" s="18"/>
      <c r="X25" s="20"/>
      <c r="Y25" s="188"/>
    </row>
    <row r="26" spans="1:25" ht="28.5">
      <c r="A26" s="51"/>
      <c r="B26" s="24" t="s">
        <v>74</v>
      </c>
      <c r="C26" s="11"/>
      <c r="D26" s="175"/>
      <c r="E26" s="175"/>
      <c r="F26" s="13"/>
      <c r="G26" s="174"/>
      <c r="H26" s="175"/>
      <c r="I26" s="175"/>
      <c r="J26" s="175"/>
      <c r="K26" s="12"/>
      <c r="L26" s="12"/>
      <c r="M26" s="12"/>
      <c r="N26" s="12"/>
      <c r="O26" s="12"/>
      <c r="P26" s="12"/>
      <c r="Q26" s="12"/>
      <c r="R26" s="13"/>
      <c r="S26" s="175"/>
      <c r="T26" s="10"/>
      <c r="U26" s="10"/>
      <c r="V26" s="10"/>
      <c r="W26" s="12"/>
      <c r="X26" s="13"/>
      <c r="Y26" s="237"/>
    </row>
    <row r="27" spans="1:25" ht="28.5">
      <c r="A27" s="9"/>
      <c r="B27" s="96"/>
      <c r="C27" s="14"/>
      <c r="D27" s="5"/>
      <c r="E27" s="29"/>
      <c r="F27" s="7"/>
      <c r="G27" s="27"/>
      <c r="H27" s="14"/>
      <c r="I27" s="26"/>
      <c r="J27" s="28"/>
      <c r="K27" s="6"/>
      <c r="L27" s="150"/>
      <c r="M27" s="150">
        <f>K27*$K$106</f>
        <v>0</v>
      </c>
      <c r="N27" s="150"/>
      <c r="O27" s="6">
        <f>IF(M27+N27&gt;K27*$K$104,M27-((M27+N27)-(K27*$K$104)),M27)</f>
        <v>0</v>
      </c>
      <c r="P27" s="210">
        <v>0</v>
      </c>
      <c r="Q27" s="6">
        <f>ROUND(O27*P27,2)</f>
        <v>0</v>
      </c>
      <c r="R27" s="7">
        <f t="shared" si="11" ref="R27:R33">O27-Q27</f>
        <v>0</v>
      </c>
      <c r="S27" s="209"/>
      <c r="T27" s="14"/>
      <c r="U27" s="91"/>
      <c r="V27" s="6"/>
      <c r="W27" s="6"/>
      <c r="X27" s="7"/>
      <c r="Y27" s="192"/>
    </row>
    <row r="28" spans="1:25" ht="28.5">
      <c r="A28" s="9"/>
      <c r="B28" s="96"/>
      <c r="C28" s="14"/>
      <c r="D28" s="5"/>
      <c r="E28" s="29"/>
      <c r="F28" s="7"/>
      <c r="G28" s="27"/>
      <c r="H28" s="14"/>
      <c r="I28" s="26"/>
      <c r="J28" s="28"/>
      <c r="K28" s="6"/>
      <c r="L28" s="150"/>
      <c r="M28" s="150">
        <f t="shared" si="12" ref="M28:M29">K28*$K$106</f>
        <v>0</v>
      </c>
      <c r="N28" s="150"/>
      <c r="O28" s="6">
        <f t="shared" si="13" ref="O28:O29">IF(M28+N28&gt;K28*$K$104,M28-((M28+N28)-(K28*$K$104)),M28)</f>
        <v>0</v>
      </c>
      <c r="P28" s="210">
        <v>0</v>
      </c>
      <c r="Q28" s="6">
        <f>ROUND(O28*P28,2)</f>
        <v>0</v>
      </c>
      <c r="R28" s="7">
        <f t="shared" si="11"/>
        <v>0</v>
      </c>
      <c r="S28" s="209"/>
      <c r="T28" s="14"/>
      <c r="U28" s="91"/>
      <c r="V28" s="6"/>
      <c r="W28" s="6"/>
      <c r="X28" s="7"/>
      <c r="Y28" s="192"/>
    </row>
    <row r="29" spans="1:25" ht="28.5">
      <c r="A29" s="9"/>
      <c r="B29" s="96"/>
      <c r="C29" s="14"/>
      <c r="D29" s="5"/>
      <c r="E29" s="29"/>
      <c r="F29" s="7"/>
      <c r="G29" s="27"/>
      <c r="H29" s="14"/>
      <c r="I29" s="26"/>
      <c r="J29" s="28"/>
      <c r="K29" s="6"/>
      <c r="L29" s="150"/>
      <c r="M29" s="150">
        <f t="shared" si="12"/>
        <v>0</v>
      </c>
      <c r="N29" s="150"/>
      <c r="O29" s="6">
        <f t="shared" si="13"/>
        <v>0</v>
      </c>
      <c r="P29" s="210">
        <v>0</v>
      </c>
      <c r="Q29" s="6">
        <f>ROUND(O29*P29,2)</f>
        <v>0</v>
      </c>
      <c r="R29" s="7">
        <f t="shared" si="11"/>
        <v>0</v>
      </c>
      <c r="S29" s="209"/>
      <c r="T29" s="14"/>
      <c r="U29" s="91"/>
      <c r="V29" s="6"/>
      <c r="W29" s="6"/>
      <c r="X29" s="7"/>
      <c r="Y29" s="192"/>
    </row>
    <row r="30" spans="1:25" ht="28.5">
      <c r="A30" s="51"/>
      <c r="B30" s="24" t="s">
        <v>31</v>
      </c>
      <c r="C30" s="11"/>
      <c r="D30" s="175"/>
      <c r="E30" s="175"/>
      <c r="F30" s="13"/>
      <c r="G30" s="174"/>
      <c r="H30" s="175"/>
      <c r="I30" s="175"/>
      <c r="J30" s="175"/>
      <c r="K30" s="12"/>
      <c r="L30" s="12"/>
      <c r="M30" s="12"/>
      <c r="N30" s="12"/>
      <c r="O30" s="12"/>
      <c r="P30" s="12"/>
      <c r="Q30" s="12"/>
      <c r="R30" s="13"/>
      <c r="S30" s="175"/>
      <c r="T30" s="10"/>
      <c r="U30" s="10"/>
      <c r="V30" s="10"/>
      <c r="W30" s="12"/>
      <c r="X30" s="13"/>
      <c r="Y30" s="237"/>
    </row>
    <row r="31" spans="1:25" ht="28.5">
      <c r="A31" s="9"/>
      <c r="B31" s="96"/>
      <c r="C31" s="14"/>
      <c r="D31" s="5"/>
      <c r="E31" s="29"/>
      <c r="F31" s="7"/>
      <c r="G31" s="27"/>
      <c r="H31" s="14"/>
      <c r="I31" s="26"/>
      <c r="J31" s="28"/>
      <c r="K31" s="6"/>
      <c r="L31" s="150"/>
      <c r="M31" s="150">
        <f>K31*$K$106</f>
        <v>0</v>
      </c>
      <c r="N31" s="150"/>
      <c r="O31" s="6">
        <f>IF(M31+N31&gt;K31*$K$104,M31-((M31+N31)-(K31*$K$104)),M31)</f>
        <v>0</v>
      </c>
      <c r="P31" s="210">
        <v>0</v>
      </c>
      <c r="Q31" s="6">
        <f>ROUND(O31*P31,2)</f>
        <v>0</v>
      </c>
      <c r="R31" s="7">
        <f t="shared" si="11"/>
        <v>0</v>
      </c>
      <c r="S31" s="209"/>
      <c r="T31" s="14"/>
      <c r="U31" s="91"/>
      <c r="V31" s="6"/>
      <c r="W31" s="6"/>
      <c r="X31" s="7"/>
      <c r="Y31" s="192"/>
    </row>
    <row r="32" spans="1:25" ht="28.5">
      <c r="A32" s="9"/>
      <c r="B32" s="96"/>
      <c r="C32" s="14"/>
      <c r="D32" s="5"/>
      <c r="E32" s="29"/>
      <c r="F32" s="7"/>
      <c r="G32" s="27"/>
      <c r="H32" s="14"/>
      <c r="I32" s="26"/>
      <c r="J32" s="28"/>
      <c r="K32" s="6"/>
      <c r="L32" s="150"/>
      <c r="M32" s="150">
        <f t="shared" si="14" ref="M32:M33">K32*$K$106</f>
        <v>0</v>
      </c>
      <c r="N32" s="150"/>
      <c r="O32" s="6">
        <f t="shared" si="15" ref="O32:O33">IF(M32+N32&gt;K32*$K$104,M32-((M32+N32)-(K32*$K$104)),M32)</f>
        <v>0</v>
      </c>
      <c r="P32" s="210">
        <v>0</v>
      </c>
      <c r="Q32" s="6">
        <f>ROUND(O32*P32,2)</f>
        <v>0</v>
      </c>
      <c r="R32" s="7">
        <f t="shared" si="11"/>
        <v>0</v>
      </c>
      <c r="S32" s="209"/>
      <c r="T32" s="14"/>
      <c r="U32" s="91"/>
      <c r="V32" s="6"/>
      <c r="W32" s="6"/>
      <c r="X32" s="7"/>
      <c r="Y32" s="192"/>
    </row>
    <row r="33" spans="1:25" ht="28.5">
      <c r="A33" s="9"/>
      <c r="B33" s="96"/>
      <c r="C33" s="14"/>
      <c r="D33" s="5"/>
      <c r="E33" s="29"/>
      <c r="F33" s="7"/>
      <c r="G33" s="27"/>
      <c r="H33" s="14"/>
      <c r="I33" s="26"/>
      <c r="J33" s="28"/>
      <c r="K33" s="6"/>
      <c r="L33" s="150"/>
      <c r="M33" s="150">
        <f t="shared" si="14"/>
        <v>0</v>
      </c>
      <c r="N33" s="150"/>
      <c r="O33" s="6">
        <f t="shared" si="15"/>
        <v>0</v>
      </c>
      <c r="P33" s="210">
        <v>0</v>
      </c>
      <c r="Q33" s="6">
        <f>ROUND(O33*P33,2)</f>
        <v>0</v>
      </c>
      <c r="R33" s="7">
        <f t="shared" si="11"/>
        <v>0</v>
      </c>
      <c r="S33" s="209"/>
      <c r="T33" s="14"/>
      <c r="U33" s="91"/>
      <c r="V33" s="6"/>
      <c r="W33" s="6"/>
      <c r="X33" s="7"/>
      <c r="Y33" s="192"/>
    </row>
    <row r="34" spans="1:25" ht="48" customHeight="1">
      <c r="A34" s="38"/>
      <c r="B34" s="21" t="str">
        <f>LPT!B101</f>
        <v>Objekata za skladištenje, hlađenje, čišćenje, sušenje, zamrzavanje, klasiranje i pakiranje proizvoda iz vlastite primarne poljoprivredne proizvodnje sa pripadajućom opremom i infrastrukturom</v>
      </c>
      <c r="C34" s="17"/>
      <c r="D34" s="17"/>
      <c r="E34" s="17"/>
      <c r="F34" s="20"/>
      <c r="G34" s="19"/>
      <c r="H34" s="17"/>
      <c r="I34" s="17"/>
      <c r="J34" s="17"/>
      <c r="K34" s="18"/>
      <c r="L34" s="18"/>
      <c r="M34" s="18"/>
      <c r="N34" s="18"/>
      <c r="O34" s="18"/>
      <c r="P34" s="18"/>
      <c r="Q34" s="18"/>
      <c r="R34" s="20"/>
      <c r="S34" s="17"/>
      <c r="T34" s="17"/>
      <c r="U34" s="17"/>
      <c r="V34" s="17"/>
      <c r="W34" s="18"/>
      <c r="X34" s="20"/>
      <c r="Y34" s="188"/>
    </row>
    <row r="35" spans="1:25" ht="28.5">
      <c r="A35" s="51"/>
      <c r="B35" s="24" t="s">
        <v>74</v>
      </c>
      <c r="C35" s="11"/>
      <c r="D35" s="175"/>
      <c r="E35" s="175"/>
      <c r="F35" s="13"/>
      <c r="G35" s="174"/>
      <c r="H35" s="175"/>
      <c r="I35" s="175"/>
      <c r="J35" s="175"/>
      <c r="K35" s="12"/>
      <c r="L35" s="12"/>
      <c r="M35" s="12"/>
      <c r="N35" s="12"/>
      <c r="O35" s="12"/>
      <c r="P35" s="12"/>
      <c r="Q35" s="12"/>
      <c r="R35" s="13"/>
      <c r="S35" s="175"/>
      <c r="T35" s="10"/>
      <c r="U35" s="10"/>
      <c r="V35" s="10"/>
      <c r="W35" s="12"/>
      <c r="X35" s="13"/>
      <c r="Y35" s="237"/>
    </row>
    <row r="36" spans="1:25" ht="28.5">
      <c r="A36" s="9"/>
      <c r="B36" s="96"/>
      <c r="C36" s="14"/>
      <c r="D36" s="5"/>
      <c r="E36" s="29"/>
      <c r="F36" s="7"/>
      <c r="G36" s="27"/>
      <c r="H36" s="14"/>
      <c r="I36" s="26"/>
      <c r="J36" s="28"/>
      <c r="K36" s="6"/>
      <c r="L36" s="150"/>
      <c r="M36" s="150">
        <f>K36*$K$106</f>
        <v>0</v>
      </c>
      <c r="N36" s="6"/>
      <c r="O36" s="6">
        <f>IF(M36+N36&gt;K36*$K$104,M36-((M36+N36)-(K36*$K$104)),M36)</f>
        <v>0</v>
      </c>
      <c r="P36" s="210">
        <v>0</v>
      </c>
      <c r="Q36" s="6">
        <f>ROUND(O36*P36,2)</f>
        <v>0</v>
      </c>
      <c r="R36" s="7">
        <f t="shared" si="16" ref="R36:R42">O36-Q36</f>
        <v>0</v>
      </c>
      <c r="S36" s="209"/>
      <c r="T36" s="14"/>
      <c r="U36" s="91"/>
      <c r="V36" s="6"/>
      <c r="W36" s="6"/>
      <c r="X36" s="7"/>
      <c r="Y36" s="192"/>
    </row>
    <row r="37" spans="1:25" ht="28.5">
      <c r="A37" s="9"/>
      <c r="B37" s="96"/>
      <c r="C37" s="14"/>
      <c r="D37" s="5"/>
      <c r="E37" s="29"/>
      <c r="F37" s="7"/>
      <c r="G37" s="27"/>
      <c r="H37" s="14"/>
      <c r="I37" s="26"/>
      <c r="J37" s="28"/>
      <c r="K37" s="6"/>
      <c r="L37" s="150"/>
      <c r="M37" s="150">
        <f t="shared" si="17" ref="M37:M38">K37*$K$106</f>
        <v>0</v>
      </c>
      <c r="N37" s="6"/>
      <c r="O37" s="6">
        <f t="shared" si="18" ref="O37:O38">IF(M37+N37&gt;K37*$K$104,M37-((M37+N37)-(K37*$K$104)),M37)</f>
        <v>0</v>
      </c>
      <c r="P37" s="210">
        <v>0</v>
      </c>
      <c r="Q37" s="6">
        <f>ROUND(O37*P37,2)</f>
        <v>0</v>
      </c>
      <c r="R37" s="7">
        <f t="shared" si="16"/>
        <v>0</v>
      </c>
      <c r="S37" s="209"/>
      <c r="T37" s="14"/>
      <c r="U37" s="91"/>
      <c r="V37" s="6"/>
      <c r="W37" s="6"/>
      <c r="X37" s="7"/>
      <c r="Y37" s="192"/>
    </row>
    <row r="38" spans="1:25" ht="28.5">
      <c r="A38" s="9"/>
      <c r="B38" s="96"/>
      <c r="C38" s="14"/>
      <c r="D38" s="5"/>
      <c r="E38" s="29"/>
      <c r="F38" s="7"/>
      <c r="G38" s="27"/>
      <c r="H38" s="14"/>
      <c r="I38" s="26"/>
      <c r="J38" s="28"/>
      <c r="K38" s="6"/>
      <c r="L38" s="150"/>
      <c r="M38" s="150">
        <f t="shared" si="17"/>
        <v>0</v>
      </c>
      <c r="N38" s="6"/>
      <c r="O38" s="6">
        <f t="shared" si="18"/>
        <v>0</v>
      </c>
      <c r="P38" s="210">
        <v>0</v>
      </c>
      <c r="Q38" s="6">
        <f>ROUND(O38*P38,2)</f>
        <v>0</v>
      </c>
      <c r="R38" s="7">
        <f t="shared" si="16"/>
        <v>0</v>
      </c>
      <c r="S38" s="209"/>
      <c r="T38" s="14"/>
      <c r="U38" s="91"/>
      <c r="V38" s="6"/>
      <c r="W38" s="6"/>
      <c r="X38" s="7"/>
      <c r="Y38" s="192"/>
    </row>
    <row r="39" spans="1:25" ht="28.5">
      <c r="A39" s="51"/>
      <c r="B39" s="24" t="s">
        <v>31</v>
      </c>
      <c r="C39" s="11"/>
      <c r="D39" s="175"/>
      <c r="E39" s="175"/>
      <c r="F39" s="13"/>
      <c r="G39" s="174"/>
      <c r="H39" s="175"/>
      <c r="I39" s="175"/>
      <c r="J39" s="175"/>
      <c r="K39" s="12"/>
      <c r="L39" s="12"/>
      <c r="M39" s="12"/>
      <c r="N39" s="12"/>
      <c r="O39" s="12"/>
      <c r="P39" s="12"/>
      <c r="Q39" s="12"/>
      <c r="R39" s="13"/>
      <c r="S39" s="175"/>
      <c r="T39" s="10"/>
      <c r="U39" s="10"/>
      <c r="V39" s="10"/>
      <c r="W39" s="12"/>
      <c r="X39" s="13"/>
      <c r="Y39" s="237"/>
    </row>
    <row r="40" spans="1:25" ht="28.5">
      <c r="A40" s="9"/>
      <c r="B40" s="96"/>
      <c r="C40" s="14"/>
      <c r="D40" s="5"/>
      <c r="E40" s="29"/>
      <c r="F40" s="7"/>
      <c r="G40" s="27"/>
      <c r="H40" s="14"/>
      <c r="I40" s="26"/>
      <c r="J40" s="28"/>
      <c r="K40" s="6"/>
      <c r="L40" s="150"/>
      <c r="M40" s="150">
        <f>K40*$K$106</f>
        <v>0</v>
      </c>
      <c r="N40" s="6"/>
      <c r="O40" s="6">
        <f>IF(M40+N40&gt;K40*$K$104,M40-((M40+N40)-(K40*$K$104)),M40)</f>
        <v>0</v>
      </c>
      <c r="P40" s="210">
        <v>0</v>
      </c>
      <c r="Q40" s="6">
        <f>ROUND(O40*P40,2)</f>
        <v>0</v>
      </c>
      <c r="R40" s="7">
        <f t="shared" si="16"/>
        <v>0</v>
      </c>
      <c r="S40" s="209"/>
      <c r="T40" s="14"/>
      <c r="U40" s="91"/>
      <c r="V40" s="6"/>
      <c r="W40" s="6"/>
      <c r="X40" s="7"/>
      <c r="Y40" s="192"/>
    </row>
    <row r="41" spans="1:25" ht="28.5">
      <c r="A41" s="9"/>
      <c r="B41" s="96"/>
      <c r="C41" s="14"/>
      <c r="D41" s="5"/>
      <c r="E41" s="29"/>
      <c r="F41" s="7"/>
      <c r="G41" s="27"/>
      <c r="H41" s="14"/>
      <c r="I41" s="26"/>
      <c r="J41" s="28"/>
      <c r="K41" s="6"/>
      <c r="L41" s="150"/>
      <c r="M41" s="150">
        <f t="shared" si="19" ref="M41:M42">K41*$K$106</f>
        <v>0</v>
      </c>
      <c r="N41" s="6"/>
      <c r="O41" s="6">
        <f t="shared" si="20" ref="O41:O42">IF(M41+N41&gt;K41*$K$104,M41-((M41+N41)-(K41*$K$104)),M41)</f>
        <v>0</v>
      </c>
      <c r="P41" s="210">
        <v>0</v>
      </c>
      <c r="Q41" s="6">
        <f>ROUND(O41*P41,2)</f>
        <v>0</v>
      </c>
      <c r="R41" s="7">
        <f t="shared" si="16"/>
        <v>0</v>
      </c>
      <c r="S41" s="209"/>
      <c r="T41" s="14"/>
      <c r="U41" s="91"/>
      <c r="V41" s="6"/>
      <c r="W41" s="6"/>
      <c r="X41" s="7"/>
      <c r="Y41" s="192"/>
    </row>
    <row r="42" spans="1:25" ht="28.5">
      <c r="A42" s="9"/>
      <c r="B42" s="96"/>
      <c r="C42" s="14"/>
      <c r="D42" s="5"/>
      <c r="E42" s="29"/>
      <c r="F42" s="7"/>
      <c r="G42" s="27"/>
      <c r="H42" s="14"/>
      <c r="I42" s="26"/>
      <c r="J42" s="28"/>
      <c r="K42" s="6"/>
      <c r="L42" s="150"/>
      <c r="M42" s="150">
        <f t="shared" si="19"/>
        <v>0</v>
      </c>
      <c r="N42" s="6"/>
      <c r="O42" s="6">
        <f t="shared" si="20"/>
        <v>0</v>
      </c>
      <c r="P42" s="210">
        <v>0</v>
      </c>
      <c r="Q42" s="6">
        <f>ROUND(O42*P42,2)</f>
        <v>0</v>
      </c>
      <c r="R42" s="7">
        <f t="shared" si="16"/>
        <v>0</v>
      </c>
      <c r="S42" s="209"/>
      <c r="T42" s="14"/>
      <c r="U42" s="91"/>
      <c r="V42" s="6"/>
      <c r="W42" s="6"/>
      <c r="X42" s="7"/>
      <c r="Y42" s="192"/>
    </row>
    <row r="43" spans="1:25" ht="63.75" customHeight="1">
      <c r="A43" s="38"/>
      <c r="B43" s="21" t="str">
        <f>LPT!B121</f>
        <v>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v>
      </c>
      <c r="C43" s="17"/>
      <c r="D43" s="17"/>
      <c r="E43" s="17"/>
      <c r="F43" s="20"/>
      <c r="G43" s="19"/>
      <c r="H43" s="17"/>
      <c r="I43" s="17"/>
      <c r="J43" s="17"/>
      <c r="K43" s="18"/>
      <c r="L43" s="18"/>
      <c r="M43" s="18"/>
      <c r="N43" s="18"/>
      <c r="O43" s="18"/>
      <c r="P43" s="18"/>
      <c r="Q43" s="18"/>
      <c r="R43" s="20"/>
      <c r="S43" s="17"/>
      <c r="T43" s="17"/>
      <c r="U43" s="17"/>
      <c r="V43" s="17"/>
      <c r="W43" s="18"/>
      <c r="X43" s="20"/>
      <c r="Y43" s="188"/>
    </row>
    <row r="44" spans="1:25" ht="28.5">
      <c r="A44" s="51"/>
      <c r="B44" s="24" t="s">
        <v>74</v>
      </c>
      <c r="C44" s="11"/>
      <c r="D44" s="175"/>
      <c r="E44" s="175"/>
      <c r="F44" s="13"/>
      <c r="G44" s="174"/>
      <c r="H44" s="175"/>
      <c r="I44" s="175"/>
      <c r="J44" s="175"/>
      <c r="K44" s="12"/>
      <c r="L44" s="12"/>
      <c r="M44" s="12"/>
      <c r="N44" s="12"/>
      <c r="O44" s="12"/>
      <c r="P44" s="12"/>
      <c r="Q44" s="12"/>
      <c r="R44" s="13"/>
      <c r="S44" s="175"/>
      <c r="T44" s="10"/>
      <c r="U44" s="10"/>
      <c r="V44" s="10"/>
      <c r="W44" s="12"/>
      <c r="X44" s="13"/>
      <c r="Y44" s="237"/>
    </row>
    <row r="45" spans="1:25" ht="28.5">
      <c r="A45" s="15"/>
      <c r="B45" s="30"/>
      <c r="C45" s="14"/>
      <c r="D45" s="5"/>
      <c r="E45" s="29"/>
      <c r="F45" s="7"/>
      <c r="G45" s="27"/>
      <c r="H45" s="14"/>
      <c r="I45" s="26"/>
      <c r="J45" s="28"/>
      <c r="K45" s="6"/>
      <c r="L45" s="150"/>
      <c r="M45" s="150">
        <f>K45*$K$106</f>
        <v>0</v>
      </c>
      <c r="N45" s="6"/>
      <c r="O45" s="6">
        <f>IF(M45+N45&gt;K45*$K$104,M45-((M45+N45)-(K45*$K$104)),M45)</f>
        <v>0</v>
      </c>
      <c r="P45" s="210">
        <v>0</v>
      </c>
      <c r="Q45" s="6">
        <f>ROUND(O45*P45,2)</f>
        <v>0</v>
      </c>
      <c r="R45" s="7">
        <f t="shared" si="21" ref="R45:R55">O45-Q45</f>
        <v>0</v>
      </c>
      <c r="S45" s="209"/>
      <c r="T45" s="14"/>
      <c r="U45" s="91"/>
      <c r="V45" s="6"/>
      <c r="W45" s="6"/>
      <c r="X45" s="7"/>
      <c r="Y45" s="192"/>
    </row>
    <row r="46" spans="1:25" ht="28.5">
      <c r="A46" s="15"/>
      <c r="B46" s="30"/>
      <c r="C46" s="14"/>
      <c r="D46" s="5"/>
      <c r="E46" s="29"/>
      <c r="F46" s="7"/>
      <c r="G46" s="27"/>
      <c r="H46" s="14"/>
      <c r="I46" s="26"/>
      <c r="J46" s="28"/>
      <c r="K46" s="6"/>
      <c r="L46" s="150"/>
      <c r="M46" s="150">
        <f t="shared" si="22" ref="M46:M47">K46*$K$106</f>
        <v>0</v>
      </c>
      <c r="N46" s="6"/>
      <c r="O46" s="6">
        <f t="shared" si="23" ref="O46:O47">IF(M46+N46&gt;K46*$K$104,M46-((M46+N46)-(K46*$K$104)),M46)</f>
        <v>0</v>
      </c>
      <c r="P46" s="210">
        <v>0</v>
      </c>
      <c r="Q46" s="6">
        <f>ROUND(O46*P46,2)</f>
        <v>0</v>
      </c>
      <c r="R46" s="7">
        <f t="shared" si="21"/>
        <v>0</v>
      </c>
      <c r="S46" s="209"/>
      <c r="T46" s="14"/>
      <c r="U46" s="91"/>
      <c r="V46" s="6"/>
      <c r="W46" s="6"/>
      <c r="X46" s="7"/>
      <c r="Y46" s="192"/>
    </row>
    <row r="47" spans="1:25" ht="28.5">
      <c r="A47" s="15"/>
      <c r="B47" s="30"/>
      <c r="C47" s="14"/>
      <c r="D47" s="5"/>
      <c r="E47" s="29"/>
      <c r="F47" s="7"/>
      <c r="G47" s="27"/>
      <c r="H47" s="14"/>
      <c r="I47" s="26"/>
      <c r="J47" s="28"/>
      <c r="K47" s="6"/>
      <c r="L47" s="150"/>
      <c r="M47" s="150">
        <f t="shared" si="22"/>
        <v>0</v>
      </c>
      <c r="N47" s="6"/>
      <c r="O47" s="6">
        <f t="shared" si="23"/>
        <v>0</v>
      </c>
      <c r="P47" s="210">
        <v>0</v>
      </c>
      <c r="Q47" s="6">
        <f>ROUND(O47*P47,2)</f>
        <v>0</v>
      </c>
      <c r="R47" s="7">
        <f t="shared" si="21"/>
        <v>0</v>
      </c>
      <c r="S47" s="209"/>
      <c r="T47" s="14"/>
      <c r="U47" s="91"/>
      <c r="V47" s="6"/>
      <c r="W47" s="6"/>
      <c r="X47" s="7"/>
      <c r="Y47" s="192"/>
    </row>
    <row r="48" spans="1:25" ht="28.5">
      <c r="A48" s="51"/>
      <c r="B48" s="305" t="s">
        <v>31</v>
      </c>
      <c r="C48" s="306"/>
      <c r="D48" s="306"/>
      <c r="E48" s="306"/>
      <c r="F48" s="307"/>
      <c r="G48" s="308"/>
      <c r="H48" s="309"/>
      <c r="I48" s="309"/>
      <c r="J48" s="309"/>
      <c r="K48" s="309"/>
      <c r="L48" s="256"/>
      <c r="M48" s="242"/>
      <c r="N48" s="175"/>
      <c r="O48" s="175"/>
      <c r="P48" s="175"/>
      <c r="Q48" s="175"/>
      <c r="R48" s="176"/>
      <c r="S48" s="175"/>
      <c r="T48" s="10"/>
      <c r="U48" s="10"/>
      <c r="V48" s="10"/>
      <c r="W48" s="12"/>
      <c r="X48" s="13"/>
      <c r="Y48" s="237"/>
    </row>
    <row r="49" spans="1:25" ht="28.5">
      <c r="A49" s="15"/>
      <c r="B49" s="30"/>
      <c r="C49" s="14"/>
      <c r="D49" s="5"/>
      <c r="E49" s="29"/>
      <c r="F49" s="7"/>
      <c r="G49" s="27"/>
      <c r="H49" s="14"/>
      <c r="I49" s="26"/>
      <c r="J49" s="28"/>
      <c r="K49" s="6"/>
      <c r="L49" s="150"/>
      <c r="M49" s="150">
        <f>K49*$K$106</f>
        <v>0</v>
      </c>
      <c r="N49" s="6"/>
      <c r="O49" s="6">
        <f>IF(M49+N49&gt;K49*$K$104,M49-((M49+N49)-(K49*$K$104)),M49)</f>
        <v>0</v>
      </c>
      <c r="P49" s="210">
        <v>0</v>
      </c>
      <c r="Q49" s="6">
        <f>ROUND(O49*P49,2)</f>
        <v>0</v>
      </c>
      <c r="R49" s="7">
        <f t="shared" si="21"/>
        <v>0</v>
      </c>
      <c r="S49" s="209"/>
      <c r="T49" s="14"/>
      <c r="U49" s="91"/>
      <c r="V49" s="6"/>
      <c r="W49" s="6"/>
      <c r="X49" s="7"/>
      <c r="Y49" s="192"/>
    </row>
    <row r="50" spans="1:25" ht="28.5">
      <c r="A50" s="15"/>
      <c r="B50" s="30"/>
      <c r="C50" s="14"/>
      <c r="D50" s="5"/>
      <c r="E50" s="29"/>
      <c r="F50" s="7"/>
      <c r="G50" s="27"/>
      <c r="H50" s="14"/>
      <c r="I50" s="26"/>
      <c r="J50" s="28"/>
      <c r="K50" s="6"/>
      <c r="L50" s="150"/>
      <c r="M50" s="150">
        <f t="shared" si="24" ref="M50:M51">K50*$K$106</f>
        <v>0</v>
      </c>
      <c r="N50" s="6"/>
      <c r="O50" s="6">
        <f t="shared" si="25" ref="O50:O51">IF(M50+N50&gt;K50*$K$104,M50-((M50+N50)-(K50*$K$104)),M50)</f>
        <v>0</v>
      </c>
      <c r="P50" s="210">
        <v>0</v>
      </c>
      <c r="Q50" s="6">
        <f>ROUND(O50*P50,2)</f>
        <v>0</v>
      </c>
      <c r="R50" s="7">
        <f t="shared" si="21"/>
        <v>0</v>
      </c>
      <c r="S50" s="209"/>
      <c r="T50" s="14"/>
      <c r="U50" s="91"/>
      <c r="V50" s="6"/>
      <c r="W50" s="6"/>
      <c r="X50" s="7"/>
      <c r="Y50" s="192"/>
    </row>
    <row r="51" spans="1:25" ht="28.5">
      <c r="A51" s="15"/>
      <c r="B51" s="30"/>
      <c r="C51" s="14"/>
      <c r="D51" s="5"/>
      <c r="E51" s="29"/>
      <c r="F51" s="7"/>
      <c r="G51" s="27"/>
      <c r="H51" s="14"/>
      <c r="I51" s="26"/>
      <c r="J51" s="28"/>
      <c r="K51" s="6"/>
      <c r="L51" s="150"/>
      <c r="M51" s="150">
        <f t="shared" si="24"/>
        <v>0</v>
      </c>
      <c r="N51" s="6"/>
      <c r="O51" s="6">
        <f t="shared" si="25"/>
        <v>0</v>
      </c>
      <c r="P51" s="210">
        <v>0</v>
      </c>
      <c r="Q51" s="6">
        <f>ROUND(O51*P51,2)</f>
        <v>0</v>
      </c>
      <c r="R51" s="7">
        <f t="shared" si="21"/>
        <v>0</v>
      </c>
      <c r="S51" s="209"/>
      <c r="T51" s="14"/>
      <c r="U51" s="91"/>
      <c r="V51" s="6"/>
      <c r="W51" s="6"/>
      <c r="X51" s="7"/>
      <c r="Y51" s="192"/>
    </row>
    <row r="52" spans="1:25" ht="30">
      <c r="A52" s="51"/>
      <c r="B52" s="143" t="s">
        <v>428</v>
      </c>
      <c r="C52" s="139"/>
      <c r="D52" s="139"/>
      <c r="E52" s="139"/>
      <c r="F52" s="142"/>
      <c r="G52" s="141"/>
      <c r="H52" s="139"/>
      <c r="I52" s="139"/>
      <c r="J52" s="139"/>
      <c r="K52" s="140"/>
      <c r="L52" s="140"/>
      <c r="M52" s="140"/>
      <c r="N52" s="140"/>
      <c r="O52" s="140"/>
      <c r="P52" s="140"/>
      <c r="Q52" s="140"/>
      <c r="R52" s="142"/>
      <c r="S52" s="139"/>
      <c r="T52" s="139"/>
      <c r="U52" s="139"/>
      <c r="V52" s="139"/>
      <c r="W52" s="140"/>
      <c r="X52" s="142"/>
      <c r="Y52" s="238"/>
    </row>
    <row r="53" spans="1:25" ht="28.5">
      <c r="A53" s="15"/>
      <c r="B53" s="30"/>
      <c r="C53" s="14"/>
      <c r="D53" s="5"/>
      <c r="E53" s="29"/>
      <c r="F53" s="7"/>
      <c r="G53" s="27"/>
      <c r="H53" s="14"/>
      <c r="I53" s="26"/>
      <c r="J53" s="28"/>
      <c r="K53" s="6"/>
      <c r="L53" s="150"/>
      <c r="M53" s="150">
        <f>K53*$K$106</f>
        <v>0</v>
      </c>
      <c r="N53" s="6"/>
      <c r="O53" s="6">
        <f>IF(M53+N53&gt;K53*$K$104,M53-((M53+N53)-(K53*$K$104)),M53)</f>
        <v>0</v>
      </c>
      <c r="P53" s="210">
        <v>0</v>
      </c>
      <c r="Q53" s="6">
        <f>ROUND(O53*P53,2)</f>
        <v>0</v>
      </c>
      <c r="R53" s="7">
        <f t="shared" si="21"/>
        <v>0</v>
      </c>
      <c r="S53" s="209"/>
      <c r="T53" s="14"/>
      <c r="U53" s="91"/>
      <c r="V53" s="6"/>
      <c r="W53" s="6"/>
      <c r="X53" s="7"/>
      <c r="Y53" s="192"/>
    </row>
    <row r="54" spans="1:25" ht="28.5">
      <c r="A54" s="15"/>
      <c r="B54" s="30"/>
      <c r="C54" s="14"/>
      <c r="D54" s="5"/>
      <c r="E54" s="29"/>
      <c r="F54" s="7"/>
      <c r="G54" s="27"/>
      <c r="H54" s="14"/>
      <c r="I54" s="26"/>
      <c r="J54" s="28"/>
      <c r="K54" s="6"/>
      <c r="L54" s="150"/>
      <c r="M54" s="150">
        <f t="shared" si="26" ref="M54:M55">K54*$K$106</f>
        <v>0</v>
      </c>
      <c r="N54" s="6"/>
      <c r="O54" s="6">
        <f t="shared" si="27" ref="O54:O55">IF(M54+N54&gt;K54*$K$104,M54-((M54+N54)-(K54*$K$104)),M54)</f>
        <v>0</v>
      </c>
      <c r="P54" s="210">
        <v>0</v>
      </c>
      <c r="Q54" s="6">
        <f>ROUND(O54*P54,2)</f>
        <v>0</v>
      </c>
      <c r="R54" s="7">
        <f t="shared" si="21"/>
        <v>0</v>
      </c>
      <c r="S54" s="209"/>
      <c r="T54" s="14"/>
      <c r="U54" s="91"/>
      <c r="V54" s="6"/>
      <c r="W54" s="6"/>
      <c r="X54" s="7"/>
      <c r="Y54" s="192"/>
    </row>
    <row r="55" spans="1:25" ht="28.5">
      <c r="A55" s="15"/>
      <c r="B55" s="30"/>
      <c r="C55" s="14"/>
      <c r="D55" s="5"/>
      <c r="E55" s="29"/>
      <c r="F55" s="7"/>
      <c r="G55" s="27"/>
      <c r="H55" s="14"/>
      <c r="I55" s="26"/>
      <c r="J55" s="28"/>
      <c r="K55" s="6"/>
      <c r="L55" s="150"/>
      <c r="M55" s="150">
        <f t="shared" si="26"/>
        <v>0</v>
      </c>
      <c r="N55" s="6"/>
      <c r="O55" s="6">
        <f t="shared" si="27"/>
        <v>0</v>
      </c>
      <c r="P55" s="210">
        <v>0</v>
      </c>
      <c r="Q55" s="6">
        <f>ROUND(O55*P55,2)</f>
        <v>0</v>
      </c>
      <c r="R55" s="7">
        <f t="shared" si="21"/>
        <v>0</v>
      </c>
      <c r="S55" s="209"/>
      <c r="T55" s="14"/>
      <c r="U55" s="91"/>
      <c r="V55" s="6"/>
      <c r="W55" s="6"/>
      <c r="X55" s="7"/>
      <c r="Y55" s="192"/>
    </row>
    <row r="56" spans="1:25" s="23" customFormat="1" ht="2.1" customHeight="1">
      <c r="A56" s="39"/>
      <c r="B56" s="30"/>
      <c r="C56" s="41"/>
      <c r="D56" s="41"/>
      <c r="E56" s="42"/>
      <c r="F56" s="226"/>
      <c r="G56" s="219"/>
      <c r="H56" s="43"/>
      <c r="I56" s="43"/>
      <c r="J56" s="43"/>
      <c r="K56" s="43"/>
      <c r="L56" s="43"/>
      <c r="M56" s="43"/>
      <c r="N56" s="43"/>
      <c r="O56" s="43"/>
      <c r="P56" s="43"/>
      <c r="Q56" s="43"/>
      <c r="R56" s="44"/>
      <c r="S56" s="43"/>
      <c r="T56" s="43"/>
      <c r="U56" s="43"/>
      <c r="V56" s="43"/>
      <c r="W56" s="43"/>
      <c r="X56" s="44"/>
      <c r="Y56" s="186"/>
    </row>
    <row r="57" spans="1:25" ht="72.75" customHeight="1">
      <c r="A57" s="51"/>
      <c r="B57" s="143" t="s">
        <v>427</v>
      </c>
      <c r="C57" s="139"/>
      <c r="D57" s="139"/>
      <c r="E57" s="139"/>
      <c r="F57" s="142"/>
      <c r="G57" s="141"/>
      <c r="H57" s="139"/>
      <c r="I57" s="139"/>
      <c r="J57" s="139"/>
      <c r="K57" s="140"/>
      <c r="L57" s="140"/>
      <c r="M57" s="140"/>
      <c r="N57" s="140"/>
      <c r="O57" s="140"/>
      <c r="P57" s="140"/>
      <c r="Q57" s="140"/>
      <c r="R57" s="142"/>
      <c r="S57" s="139"/>
      <c r="T57" s="139"/>
      <c r="U57" s="139"/>
      <c r="V57" s="139"/>
      <c r="W57" s="140"/>
      <c r="X57" s="142"/>
      <c r="Y57" s="238"/>
    </row>
    <row r="58" spans="1:25" ht="28.5">
      <c r="A58" s="15"/>
      <c r="B58" s="30"/>
      <c r="C58" s="14"/>
      <c r="D58" s="5"/>
      <c r="E58" s="29"/>
      <c r="F58" s="7"/>
      <c r="G58" s="27"/>
      <c r="H58" s="14"/>
      <c r="I58" s="26"/>
      <c r="J58" s="28"/>
      <c r="K58" s="6"/>
      <c r="L58" s="150"/>
      <c r="M58" s="150">
        <f>K58*$K$106</f>
        <v>0</v>
      </c>
      <c r="N58" s="6">
        <v>0</v>
      </c>
      <c r="O58" s="6">
        <f>IF(M58+N58&gt;K58*$K$104,M58-((M58+N58)-(K58*$K$104)),M58)</f>
        <v>0</v>
      </c>
      <c r="P58" s="210">
        <v>0</v>
      </c>
      <c r="Q58" s="6">
        <f>ROUND(O58*P58,2)</f>
        <v>0</v>
      </c>
      <c r="R58" s="7">
        <f t="shared" si="28" ref="R58:R60">O58-Q58</f>
        <v>0</v>
      </c>
      <c r="S58" s="209"/>
      <c r="T58" s="14"/>
      <c r="U58" s="91"/>
      <c r="V58" s="6"/>
      <c r="W58" s="6"/>
      <c r="X58" s="7"/>
      <c r="Y58" s="192"/>
    </row>
    <row r="59" spans="1:28" ht="28.5">
      <c r="A59" s="15"/>
      <c r="B59" s="30"/>
      <c r="C59" s="14"/>
      <c r="D59" s="5"/>
      <c r="E59" s="29"/>
      <c r="F59" s="7"/>
      <c r="G59" s="27"/>
      <c r="H59" s="14"/>
      <c r="I59" s="26"/>
      <c r="J59" s="28"/>
      <c r="K59" s="6"/>
      <c r="L59" s="150"/>
      <c r="M59" s="150">
        <f t="shared" si="29" ref="M59:M60">K59*$K$106</f>
        <v>0</v>
      </c>
      <c r="N59" s="6"/>
      <c r="O59" s="6">
        <f t="shared" si="30" ref="O59:O60">IF(M59+N59&gt;K59*$K$104,M59-((M59+N59)-(K59*$K$104)),M59)</f>
        <v>0</v>
      </c>
      <c r="P59" s="210">
        <v>0</v>
      </c>
      <c r="Q59" s="6">
        <f>ROUND(O59*P59,2)</f>
        <v>0</v>
      </c>
      <c r="R59" s="7">
        <f t="shared" si="28"/>
        <v>0</v>
      </c>
      <c r="S59" s="209"/>
      <c r="T59" s="14"/>
      <c r="U59" s="91"/>
      <c r="V59" s="6"/>
      <c r="W59" s="6"/>
      <c r="X59" s="7"/>
      <c r="Y59" s="192"/>
      <c r="AB59" s="1">
        <f>K58*K105</f>
        <v>0</v>
      </c>
    </row>
    <row r="60" spans="1:25" ht="28.5">
      <c r="A60" s="15"/>
      <c r="B60" s="30"/>
      <c r="C60" s="14"/>
      <c r="D60" s="5"/>
      <c r="E60" s="29"/>
      <c r="F60" s="7"/>
      <c r="G60" s="27"/>
      <c r="H60" s="14"/>
      <c r="I60" s="26"/>
      <c r="J60" s="28"/>
      <c r="K60" s="6"/>
      <c r="L60" s="150"/>
      <c r="M60" s="150">
        <f t="shared" si="29"/>
        <v>0</v>
      </c>
      <c r="N60" s="6"/>
      <c r="O60" s="6">
        <f t="shared" si="30"/>
        <v>0</v>
      </c>
      <c r="P60" s="210">
        <v>0</v>
      </c>
      <c r="Q60" s="6">
        <f>ROUND(O60*P60,2)</f>
        <v>0</v>
      </c>
      <c r="R60" s="7">
        <f t="shared" si="28"/>
        <v>0</v>
      </c>
      <c r="S60" s="209"/>
      <c r="T60" s="14"/>
      <c r="U60" s="91"/>
      <c r="V60" s="6"/>
      <c r="W60" s="6"/>
      <c r="X60" s="7"/>
      <c r="Y60" s="192"/>
    </row>
    <row r="61" spans="1:25" ht="53.25" customHeight="1">
      <c r="A61" s="51"/>
      <c r="B61" s="143" t="s">
        <v>429</v>
      </c>
      <c r="C61" s="139"/>
      <c r="D61" s="139"/>
      <c r="E61" s="139"/>
      <c r="F61" s="142"/>
      <c r="G61" s="141"/>
      <c r="H61" s="139"/>
      <c r="I61" s="139"/>
      <c r="J61" s="139"/>
      <c r="K61" s="140"/>
      <c r="L61" s="140"/>
      <c r="M61" s="140"/>
      <c r="N61" s="140"/>
      <c r="O61" s="140"/>
      <c r="P61" s="140"/>
      <c r="Q61" s="140"/>
      <c r="R61" s="142"/>
      <c r="S61" s="139"/>
      <c r="T61" s="139"/>
      <c r="U61" s="139"/>
      <c r="V61" s="139"/>
      <c r="W61" s="140"/>
      <c r="X61" s="142"/>
      <c r="Y61" s="238"/>
    </row>
    <row r="62" spans="1:25" ht="28.5">
      <c r="A62" s="15"/>
      <c r="B62" s="30"/>
      <c r="C62" s="14"/>
      <c r="D62" s="5"/>
      <c r="E62" s="29"/>
      <c r="F62" s="7"/>
      <c r="G62" s="27"/>
      <c r="H62" s="14"/>
      <c r="I62" s="26"/>
      <c r="J62" s="28"/>
      <c r="K62" s="6"/>
      <c r="L62" s="150"/>
      <c r="M62" s="150">
        <f>K62*$K$106</f>
        <v>0</v>
      </c>
      <c r="N62" s="6"/>
      <c r="O62" s="6">
        <f>IF(M62+N62&gt;K62*$K$104,M62-((M62+N62)-(K62*$K$104)),M62)</f>
        <v>0</v>
      </c>
      <c r="P62" s="210">
        <v>0</v>
      </c>
      <c r="Q62" s="6">
        <f>ROUND(O62*P62,2)</f>
        <v>0</v>
      </c>
      <c r="R62" s="7">
        <f t="shared" si="31" ref="R62:R81">O62-Q62</f>
        <v>0</v>
      </c>
      <c r="S62" s="209"/>
      <c r="T62" s="14"/>
      <c r="U62" s="91"/>
      <c r="V62" s="6"/>
      <c r="W62" s="6"/>
      <c r="X62" s="7"/>
      <c r="Y62" s="192"/>
    </row>
    <row r="63" spans="1:25" ht="28.5">
      <c r="A63" s="15"/>
      <c r="B63" s="30"/>
      <c r="C63" s="14"/>
      <c r="D63" s="5"/>
      <c r="E63" s="29"/>
      <c r="F63" s="7"/>
      <c r="G63" s="27"/>
      <c r="H63" s="14"/>
      <c r="I63" s="26"/>
      <c r="J63" s="28"/>
      <c r="K63" s="6"/>
      <c r="L63" s="150"/>
      <c r="M63" s="150">
        <f t="shared" si="32" ref="M63:M68">K63*$K$106</f>
        <v>0</v>
      </c>
      <c r="N63" s="6"/>
      <c r="O63" s="6">
        <f t="shared" si="33" ref="O63:O64">IF(M63+N63&gt;K63*$K$104,M63-((M63+N63)-(K63*$K$104)),M63)</f>
        <v>0</v>
      </c>
      <c r="P63" s="210">
        <v>0</v>
      </c>
      <c r="Q63" s="6">
        <f>ROUND(O63*P63,2)</f>
        <v>0</v>
      </c>
      <c r="R63" s="7">
        <f t="shared" si="31"/>
        <v>0</v>
      </c>
      <c r="S63" s="209"/>
      <c r="T63" s="14"/>
      <c r="U63" s="91"/>
      <c r="V63" s="6"/>
      <c r="W63" s="6"/>
      <c r="X63" s="7"/>
      <c r="Y63" s="192"/>
    </row>
    <row r="64" spans="1:25" ht="28.5">
      <c r="A64" s="15"/>
      <c r="B64" s="30"/>
      <c r="C64" s="14"/>
      <c r="D64" s="5"/>
      <c r="E64" s="29"/>
      <c r="F64" s="7"/>
      <c r="G64" s="27"/>
      <c r="H64" s="14"/>
      <c r="I64" s="26"/>
      <c r="J64" s="28"/>
      <c r="K64" s="6"/>
      <c r="L64" s="150"/>
      <c r="M64" s="150">
        <f t="shared" si="32"/>
        <v>0</v>
      </c>
      <c r="N64" s="6">
        <v>0</v>
      </c>
      <c r="O64" s="6">
        <f t="shared" si="33"/>
        <v>0</v>
      </c>
      <c r="P64" s="210">
        <v>0</v>
      </c>
      <c r="Q64" s="6">
        <f>ROUND(O64*P64,2)</f>
        <v>0</v>
      </c>
      <c r="R64" s="7">
        <f t="shared" si="31"/>
        <v>0</v>
      </c>
      <c r="S64" s="209"/>
      <c r="T64" s="14"/>
      <c r="U64" s="91"/>
      <c r="V64" s="6"/>
      <c r="W64" s="6"/>
      <c r="X64" s="7"/>
      <c r="Y64" s="192"/>
    </row>
    <row r="65" spans="1:25" ht="42" customHeight="1">
      <c r="A65" s="9"/>
      <c r="B65" s="143" t="s">
        <v>430</v>
      </c>
      <c r="C65" s="151"/>
      <c r="D65" s="151"/>
      <c r="E65" s="151"/>
      <c r="F65" s="155"/>
      <c r="G65" s="220"/>
      <c r="H65" s="151"/>
      <c r="I65" s="151"/>
      <c r="J65" s="151"/>
      <c r="K65" s="151"/>
      <c r="L65" s="151"/>
      <c r="M65" s="151"/>
      <c r="N65" s="151"/>
      <c r="O65" s="151"/>
      <c r="P65" s="151"/>
      <c r="Q65" s="151"/>
      <c r="R65" s="152"/>
      <c r="S65" s="153"/>
      <c r="T65" s="151"/>
      <c r="U65" s="151"/>
      <c r="V65" s="151"/>
      <c r="W65" s="151"/>
      <c r="X65" s="152"/>
      <c r="Y65" s="239"/>
    </row>
    <row r="66" spans="1:25" ht="28.5">
      <c r="A66" s="9"/>
      <c r="B66" s="144"/>
      <c r="C66" s="14"/>
      <c r="D66" s="5"/>
      <c r="E66" s="29"/>
      <c r="F66" s="168"/>
      <c r="G66" s="27"/>
      <c r="H66" s="14"/>
      <c r="I66" s="26"/>
      <c r="J66" s="149"/>
      <c r="K66" s="6"/>
      <c r="L66" s="150"/>
      <c r="M66" s="150">
        <f t="shared" si="32"/>
        <v>0</v>
      </c>
      <c r="N66" s="6">
        <v>0</v>
      </c>
      <c r="O66" s="6">
        <f>IF(M66+N66&gt;K66*$K$104,M66-((M66+N66)-(K66*$K$104)),M66)</f>
        <v>0</v>
      </c>
      <c r="P66" s="210">
        <v>0</v>
      </c>
      <c r="Q66" s="6">
        <f>ROUND(O66*P66,2)</f>
        <v>0</v>
      </c>
      <c r="R66" s="7">
        <f t="shared" si="31"/>
        <v>0</v>
      </c>
      <c r="S66" s="209"/>
      <c r="T66" s="14"/>
      <c r="U66" s="91"/>
      <c r="V66" s="150"/>
      <c r="W66" s="6"/>
      <c r="X66" s="7"/>
      <c r="Y66" s="192"/>
    </row>
    <row r="67" spans="1:25" ht="50.25" customHeight="1">
      <c r="A67" s="9"/>
      <c r="B67" s="143" t="s">
        <v>431</v>
      </c>
      <c r="C67" s="151"/>
      <c r="D67" s="151"/>
      <c r="E67" s="151"/>
      <c r="F67" s="155"/>
      <c r="G67" s="220"/>
      <c r="H67" s="151"/>
      <c r="I67" s="151"/>
      <c r="J67" s="151"/>
      <c r="K67" s="151"/>
      <c r="L67" s="151"/>
      <c r="M67" s="151"/>
      <c r="N67" s="151"/>
      <c r="O67" s="151"/>
      <c r="P67" s="151"/>
      <c r="Q67" s="151"/>
      <c r="R67" s="152"/>
      <c r="S67" s="154"/>
      <c r="T67" s="157"/>
      <c r="U67" s="156"/>
      <c r="V67" s="151"/>
      <c r="W67" s="151"/>
      <c r="X67" s="152"/>
      <c r="Y67" s="239"/>
    </row>
    <row r="68" spans="1:25" ht="28.5">
      <c r="A68" s="9"/>
      <c r="B68" s="144"/>
      <c r="C68" s="14"/>
      <c r="D68" s="5"/>
      <c r="E68" s="29"/>
      <c r="F68" s="168"/>
      <c r="G68" s="27"/>
      <c r="H68" s="14"/>
      <c r="I68" s="26"/>
      <c r="J68" s="149"/>
      <c r="K68" s="6"/>
      <c r="L68" s="150"/>
      <c r="M68" s="150">
        <f t="shared" si="32"/>
        <v>0</v>
      </c>
      <c r="N68" s="6">
        <v>0</v>
      </c>
      <c r="O68" s="6">
        <f>IF(M68+N68&gt;K68*$K$104,M68-((M68+N68)-(K68*$K$104)),M68)</f>
        <v>0</v>
      </c>
      <c r="P68" s="210">
        <v>0</v>
      </c>
      <c r="Q68" s="6">
        <f>ROUND(O68*P68,2)</f>
        <v>0</v>
      </c>
      <c r="R68" s="7">
        <f t="shared" si="31"/>
        <v>0</v>
      </c>
      <c r="S68" s="209"/>
      <c r="T68" s="14"/>
      <c r="U68" s="91"/>
      <c r="V68" s="150"/>
      <c r="W68" s="6"/>
      <c r="X68" s="7"/>
      <c r="Y68" s="192"/>
    </row>
    <row r="69" spans="1:30" ht="28.5">
      <c r="A69" s="9"/>
      <c r="B69" s="144"/>
      <c r="C69" s="14"/>
      <c r="D69" s="5"/>
      <c r="E69" s="29"/>
      <c r="F69" s="168"/>
      <c r="G69" s="27"/>
      <c r="H69" s="14"/>
      <c r="I69" s="26"/>
      <c r="J69" s="149"/>
      <c r="K69" s="6"/>
      <c r="L69" s="150"/>
      <c r="M69" s="150">
        <f>K69*$K$106</f>
        <v>0</v>
      </c>
      <c r="N69" s="6">
        <v>0</v>
      </c>
      <c r="O69" s="6">
        <f t="shared" si="34" ref="O69:O72">IF(M69+N69&gt;K69*$K$104,M69-((M69+N69)-(K69*$K$104)),M69)</f>
        <v>0</v>
      </c>
      <c r="P69" s="210">
        <v>0</v>
      </c>
      <c r="Q69" s="6">
        <f>ROUND(O69*P69,2)</f>
        <v>0</v>
      </c>
      <c r="R69" s="7">
        <f t="shared" si="31"/>
        <v>0</v>
      </c>
      <c r="S69" s="209"/>
      <c r="T69" s="14"/>
      <c r="U69" s="91"/>
      <c r="V69" s="150"/>
      <c r="W69" s="6"/>
      <c r="X69" s="7"/>
      <c r="Y69" s="192"/>
      <c r="Z69" s="3"/>
      <c r="AD69" s="3"/>
    </row>
    <row r="70" spans="1:25" ht="82.5" customHeight="1">
      <c r="A70" s="52" t="s">
        <v>1</v>
      </c>
      <c r="B70" s="53" t="s">
        <v>76</v>
      </c>
      <c r="C70" s="54"/>
      <c r="D70" s="54"/>
      <c r="E70" s="55"/>
      <c r="F70" s="60">
        <f>SUM(F71:F72)</f>
        <v>0</v>
      </c>
      <c r="G70" s="57"/>
      <c r="H70" s="58"/>
      <c r="I70" s="58"/>
      <c r="J70" s="59"/>
      <c r="K70" s="56">
        <f>SUM(K71:K72)</f>
        <v>0</v>
      </c>
      <c r="L70" s="184"/>
      <c r="M70" s="184"/>
      <c r="N70" s="184"/>
      <c r="O70" s="184"/>
      <c r="P70" s="184"/>
      <c r="Q70" s="184"/>
      <c r="R70" s="56">
        <f>IF(K4*0.1*K104&lt;SUM(R71:R72),K4*0.1*K104,SUM(R71:R72))</f>
        <v>0</v>
      </c>
      <c r="S70" s="214"/>
      <c r="T70" s="58"/>
      <c r="U70" s="58"/>
      <c r="V70" s="59"/>
      <c r="W70" s="56">
        <f>SUM(W71:W72)</f>
        <v>0</v>
      </c>
      <c r="X70" s="60">
        <f>SUM(X71:X72)</f>
        <v>0</v>
      </c>
      <c r="Y70" s="235"/>
    </row>
    <row r="71" spans="1:25" ht="28.5">
      <c r="A71" s="15"/>
      <c r="B71" s="30"/>
      <c r="C71" s="14"/>
      <c r="D71" s="5"/>
      <c r="E71" s="29"/>
      <c r="F71" s="168"/>
      <c r="G71" s="27"/>
      <c r="H71" s="14"/>
      <c r="I71" s="26"/>
      <c r="J71" s="91"/>
      <c r="K71" s="6"/>
      <c r="L71" s="6">
        <f>IF(SUM(K$71:K$72)&gt;K$94,K71/(SUM(K$71:K$72))*$K$94,K71)</f>
        <v>0</v>
      </c>
      <c r="M71" s="150">
        <f>IFERROR(L71*$K$106,0)</f>
        <v>0</v>
      </c>
      <c r="N71" s="6">
        <v>0</v>
      </c>
      <c r="O71" s="6">
        <f t="shared" si="34"/>
        <v>0</v>
      </c>
      <c r="P71" s="210">
        <v>0</v>
      </c>
      <c r="Q71" s="6">
        <f>ROUND(O71*P71,2)</f>
        <v>0</v>
      </c>
      <c r="R71" s="7">
        <f t="shared" si="31"/>
        <v>0</v>
      </c>
      <c r="S71" s="209"/>
      <c r="T71" s="14"/>
      <c r="U71" s="91"/>
      <c r="V71" s="6"/>
      <c r="W71" s="6"/>
      <c r="X71" s="7"/>
      <c r="Y71" s="192"/>
    </row>
    <row r="72" spans="1:28" ht="28.5">
      <c r="A72" s="15"/>
      <c r="B72" s="30"/>
      <c r="C72" s="14"/>
      <c r="D72" s="5"/>
      <c r="E72" s="29"/>
      <c r="F72" s="168"/>
      <c r="G72" s="27"/>
      <c r="H72" s="14"/>
      <c r="I72" s="26"/>
      <c r="J72" s="28"/>
      <c r="K72" s="6"/>
      <c r="L72" s="6">
        <f>IF(SUM(K$71:K$72)&gt;K$94,K72/(SUM(K$71:K$72))*$K$94,K72)</f>
        <v>0</v>
      </c>
      <c r="M72" s="150">
        <f>IFERROR(L72*$K$106,0)</f>
        <v>0</v>
      </c>
      <c r="N72" s="6">
        <v>0</v>
      </c>
      <c r="O72" s="6">
        <f t="shared" si="34"/>
        <v>0</v>
      </c>
      <c r="P72" s="210">
        <v>0</v>
      </c>
      <c r="Q72" s="6">
        <f>ROUND(O72*P72,2)</f>
        <v>0</v>
      </c>
      <c r="R72" s="7">
        <f t="shared" si="31"/>
        <v>0</v>
      </c>
      <c r="S72" s="209"/>
      <c r="T72" s="14"/>
      <c r="U72" s="91"/>
      <c r="V72" s="6"/>
      <c r="W72" s="6"/>
      <c r="X72" s="7"/>
      <c r="Y72" s="192"/>
      <c r="AB72" s="3"/>
    </row>
    <row r="73" spans="1:25" ht="28.5">
      <c r="A73" s="52" t="s">
        <v>2</v>
      </c>
      <c r="B73" s="61" t="s">
        <v>33</v>
      </c>
      <c r="C73" s="62"/>
      <c r="D73" s="62"/>
      <c r="E73" s="63"/>
      <c r="F73" s="60">
        <f>SUM(F74:F75)</f>
        <v>0</v>
      </c>
      <c r="G73" s="64"/>
      <c r="H73" s="65"/>
      <c r="I73" s="65"/>
      <c r="J73" s="66"/>
      <c r="K73" s="34">
        <f>SUM(K74:K75)</f>
        <v>0</v>
      </c>
      <c r="L73" s="183"/>
      <c r="M73" s="183"/>
      <c r="N73" s="183"/>
      <c r="O73" s="183"/>
      <c r="P73" s="183"/>
      <c r="Q73" s="183"/>
      <c r="R73" s="56">
        <f>SUM(R74:R75)</f>
        <v>0</v>
      </c>
      <c r="S73" s="215"/>
      <c r="T73" s="65"/>
      <c r="U73" s="65"/>
      <c r="V73" s="66"/>
      <c r="W73" s="34">
        <f>SUM(W74:W75)</f>
        <v>0</v>
      </c>
      <c r="X73" s="37">
        <f>SUM(X74:X75)</f>
        <v>0</v>
      </c>
      <c r="Y73" s="235"/>
    </row>
    <row r="74" spans="1:25" ht="28.5">
      <c r="A74" s="15"/>
      <c r="B74" s="30"/>
      <c r="C74" s="14"/>
      <c r="D74" s="5"/>
      <c r="E74" s="29"/>
      <c r="F74" s="168"/>
      <c r="G74" s="27"/>
      <c r="H74" s="14"/>
      <c r="I74" s="26"/>
      <c r="J74" s="28"/>
      <c r="K74" s="6"/>
      <c r="L74" s="6">
        <f>IF(SUM(K$74:K$75)&gt;K$97,K74/(SUM(K$74:K$75))*K$97,K74)</f>
        <v>0</v>
      </c>
      <c r="M74" s="150">
        <f>IFERROR(L74*$K$106,0)</f>
        <v>0</v>
      </c>
      <c r="N74" s="6">
        <v>0</v>
      </c>
      <c r="O74" s="6">
        <f>IF(M74+N74&gt;K74*$K$104,M74-((M74+N74)-(K74*$K$104)),M74)</f>
        <v>0</v>
      </c>
      <c r="P74" s="210">
        <v>0</v>
      </c>
      <c r="Q74" s="6">
        <f>ROUND(O74*P74,2)</f>
        <v>0</v>
      </c>
      <c r="R74" s="7">
        <f t="shared" si="31"/>
        <v>0</v>
      </c>
      <c r="S74" s="209"/>
      <c r="T74" s="14"/>
      <c r="U74" s="91"/>
      <c r="V74" s="6"/>
      <c r="W74" s="6"/>
      <c r="X74" s="7"/>
      <c r="Y74" s="192"/>
    </row>
    <row r="75" spans="1:26" ht="28.5">
      <c r="A75" s="15"/>
      <c r="B75" s="30"/>
      <c r="C75" s="14"/>
      <c r="D75" s="5"/>
      <c r="E75" s="29"/>
      <c r="F75" s="168"/>
      <c r="G75" s="27"/>
      <c r="H75" s="14"/>
      <c r="I75" s="26"/>
      <c r="J75" s="28"/>
      <c r="K75" s="6"/>
      <c r="L75" s="6">
        <f>IF(SUM(K$74:K$75)&gt;K$97,K75/(SUM(K$74:K$75))*K$97,K75)</f>
        <v>0</v>
      </c>
      <c r="M75" s="150">
        <f>IFERROR(L75*$K$106,0)</f>
        <v>0</v>
      </c>
      <c r="N75" s="6">
        <v>0</v>
      </c>
      <c r="O75" s="6">
        <f>IF(M75+N75&gt;K75*$K$104,M75-((M75+N75)-(K75*$K$104)),M75)</f>
        <v>0</v>
      </c>
      <c r="P75" s="210">
        <v>0</v>
      </c>
      <c r="Q75" s="6">
        <f>ROUND(O75*P75,2)</f>
        <v>0</v>
      </c>
      <c r="R75" s="7">
        <f t="shared" si="31"/>
        <v>0</v>
      </c>
      <c r="S75" s="209"/>
      <c r="T75" s="14"/>
      <c r="U75" s="91"/>
      <c r="V75" s="6"/>
      <c r="W75" s="6"/>
      <c r="X75" s="7"/>
      <c r="Y75" s="192"/>
      <c r="Z75" s="3"/>
    </row>
    <row r="76" spans="1:27" ht="28.5">
      <c r="A76" s="52" t="s">
        <v>3</v>
      </c>
      <c r="B76" s="53" t="s">
        <v>32</v>
      </c>
      <c r="C76" s="54"/>
      <c r="D76" s="54"/>
      <c r="E76" s="55"/>
      <c r="F76" s="60">
        <f>SUM(F77:F78)</f>
        <v>0</v>
      </c>
      <c r="G76" s="57"/>
      <c r="H76" s="58"/>
      <c r="I76" s="58"/>
      <c r="J76" s="59"/>
      <c r="K76" s="56">
        <f>SUM(K77:K78)</f>
        <v>0</v>
      </c>
      <c r="L76" s="184"/>
      <c r="M76" s="184"/>
      <c r="N76" s="184"/>
      <c r="O76" s="184"/>
      <c r="P76" s="184"/>
      <c r="Q76" s="184"/>
      <c r="R76" s="56">
        <f>SUM(R77:R78)</f>
        <v>0</v>
      </c>
      <c r="S76" s="214"/>
      <c r="T76" s="58"/>
      <c r="U76" s="58"/>
      <c r="V76" s="59"/>
      <c r="W76" s="56">
        <f>SUM(W77:W78)</f>
        <v>0</v>
      </c>
      <c r="X76" s="60">
        <f>SUM(X77:X78)</f>
        <v>0</v>
      </c>
      <c r="Y76" s="235"/>
      <c r="AA76" s="3"/>
    </row>
    <row r="77" spans="1:26" ht="28.5">
      <c r="A77" s="15"/>
      <c r="B77" s="30"/>
      <c r="C77" s="14"/>
      <c r="D77" s="5"/>
      <c r="E77" s="29"/>
      <c r="F77" s="168"/>
      <c r="G77" s="27"/>
      <c r="H77" s="14"/>
      <c r="I77" s="26"/>
      <c r="J77" s="28"/>
      <c r="K77" s="6"/>
      <c r="L77" s="6">
        <f>IF(SUM(K$77:K$78)&gt;K$98,K77/(SUM(K$77:K$78))*K$98,K77)</f>
        <v>0</v>
      </c>
      <c r="M77" s="150">
        <f>IFERROR(L77*$K$106,0)</f>
        <v>0</v>
      </c>
      <c r="N77" s="6">
        <v>0</v>
      </c>
      <c r="O77" s="6">
        <f>IF(M77+N77&gt;K77*$K$104,M77-((M77+N77)-(K77*$K$104)),M77)</f>
        <v>0</v>
      </c>
      <c r="P77" s="210">
        <v>0</v>
      </c>
      <c r="Q77" s="6">
        <f>ROUND(O77*P77,2)</f>
        <v>0</v>
      </c>
      <c r="R77" s="7">
        <f t="shared" si="31"/>
        <v>0</v>
      </c>
      <c r="S77" s="209"/>
      <c r="T77" s="14"/>
      <c r="U77" s="91"/>
      <c r="V77" s="6"/>
      <c r="W77" s="6"/>
      <c r="X77" s="7"/>
      <c r="Y77" s="192"/>
      <c r="Z77" s="3"/>
    </row>
    <row r="78" spans="1:25" ht="28.5">
      <c r="A78" s="15"/>
      <c r="B78" s="158"/>
      <c r="C78" s="14"/>
      <c r="D78" s="5"/>
      <c r="E78" s="29"/>
      <c r="F78" s="168"/>
      <c r="G78" s="27"/>
      <c r="H78" s="14"/>
      <c r="I78" s="26"/>
      <c r="J78" s="28"/>
      <c r="K78" s="6"/>
      <c r="L78" s="6">
        <f>IF(SUM(K$77:K$78)&gt;K$98,K78/(SUM(K$77:K$78))*K$98,K78)</f>
        <v>0</v>
      </c>
      <c r="M78" s="150">
        <f>IFERROR(L78*$K$106,0)</f>
        <v>0</v>
      </c>
      <c r="N78" s="6">
        <v>0</v>
      </c>
      <c r="O78" s="6">
        <f>IF(M78+N78&gt;K78*$K$104,M78-((M78+N78)-(K78*$K$104)),M78)</f>
        <v>0</v>
      </c>
      <c r="P78" s="210">
        <v>0</v>
      </c>
      <c r="Q78" s="6">
        <f>ROUND(O78*P78,2)</f>
        <v>0</v>
      </c>
      <c r="R78" s="7">
        <f t="shared" si="31"/>
        <v>0</v>
      </c>
      <c r="S78" s="209"/>
      <c r="T78" s="14"/>
      <c r="U78" s="91"/>
      <c r="V78" s="6"/>
      <c r="W78" s="6"/>
      <c r="X78" s="7"/>
      <c r="Y78" s="192"/>
    </row>
    <row r="79" spans="1:25" ht="30">
      <c r="A79" s="52" t="s">
        <v>4</v>
      </c>
      <c r="B79" s="159" t="s">
        <v>201</v>
      </c>
      <c r="C79" s="54"/>
      <c r="D79" s="54"/>
      <c r="E79" s="55"/>
      <c r="F79" s="60">
        <f>SUM(F80:F81)</f>
        <v>0</v>
      </c>
      <c r="G79" s="57"/>
      <c r="H79" s="58"/>
      <c r="I79" s="58"/>
      <c r="J79" s="59"/>
      <c r="K79" s="56">
        <f>SUM(K80:K81)</f>
        <v>0</v>
      </c>
      <c r="L79" s="184"/>
      <c r="M79" s="184"/>
      <c r="N79" s="184"/>
      <c r="O79" s="184"/>
      <c r="P79" s="184"/>
      <c r="Q79" s="184"/>
      <c r="R79" s="56">
        <f>SUM(R80:R81)</f>
        <v>0</v>
      </c>
      <c r="S79" s="214"/>
      <c r="T79" s="58"/>
      <c r="U79" s="58"/>
      <c r="V79" s="59"/>
      <c r="W79" s="56">
        <f>SUM(W80:W81)</f>
        <v>0</v>
      </c>
      <c r="X79" s="60">
        <f>SUM(X80:X81)</f>
        <v>0</v>
      </c>
      <c r="Y79" s="235"/>
    </row>
    <row r="80" spans="1:30" ht="28.5">
      <c r="A80" s="15"/>
      <c r="B80" s="30"/>
      <c r="C80" s="14"/>
      <c r="D80" s="5"/>
      <c r="E80" s="29"/>
      <c r="F80" s="168"/>
      <c r="G80" s="27"/>
      <c r="H80" s="14"/>
      <c r="I80" s="26"/>
      <c r="J80" s="28"/>
      <c r="K80" s="6"/>
      <c r="L80" s="6">
        <f>IF(SUM(K$80:K$81)&gt;K$99,K80/(SUM(K$80:K$81))*K$99,K80)</f>
        <v>0</v>
      </c>
      <c r="M80" s="150">
        <f>IFERROR(L80*$K$106,0)</f>
        <v>0</v>
      </c>
      <c r="N80" s="6">
        <v>0</v>
      </c>
      <c r="O80" s="6">
        <f>IF(M80+N80&gt;K80*$K$104,M80-((M80+N80)-(K80*$K$104)),M80)</f>
        <v>0</v>
      </c>
      <c r="P80" s="210">
        <v>0</v>
      </c>
      <c r="Q80" s="6">
        <f>ROUND(O80*P80,2)</f>
        <v>0</v>
      </c>
      <c r="R80" s="7">
        <f t="shared" si="31"/>
        <v>0</v>
      </c>
      <c r="S80" s="209"/>
      <c r="T80" s="14"/>
      <c r="U80" s="91"/>
      <c r="V80" s="6"/>
      <c r="W80" s="6"/>
      <c r="X80" s="7"/>
      <c r="Y80" s="192"/>
      <c r="AA80" s="3"/>
      <c r="AD80" s="3"/>
    </row>
    <row r="81" spans="1:27" ht="28.5">
      <c r="A81" s="15"/>
      <c r="B81" s="30"/>
      <c r="C81" s="14"/>
      <c r="D81" s="5"/>
      <c r="E81" s="29"/>
      <c r="F81" s="168"/>
      <c r="G81" s="27"/>
      <c r="H81" s="14"/>
      <c r="I81" s="26"/>
      <c r="J81" s="28"/>
      <c r="K81" s="6">
        <v>0</v>
      </c>
      <c r="L81" s="6">
        <f>IF(SUM(K$80:K$81)&gt;K$99,K81/(SUM(K$80:K$81))*K$99,K81)</f>
        <v>0</v>
      </c>
      <c r="M81" s="150">
        <f>IFERROR(L81*$K$106,0)</f>
        <v>0</v>
      </c>
      <c r="N81" s="6">
        <v>0</v>
      </c>
      <c r="O81" s="6">
        <f>IF(M81+N81&gt;K81*$K$104,M81-((M81+N81)-(K81*$K$104)),M81)</f>
        <v>0</v>
      </c>
      <c r="P81" s="210">
        <v>0</v>
      </c>
      <c r="Q81" s="6">
        <f>ROUND(O81*P81,2)</f>
        <v>0</v>
      </c>
      <c r="R81" s="7">
        <f t="shared" si="31"/>
        <v>0</v>
      </c>
      <c r="S81" s="209"/>
      <c r="T81" s="14"/>
      <c r="U81" s="91"/>
      <c r="V81" s="6"/>
      <c r="W81" s="6"/>
      <c r="X81" s="7"/>
      <c r="Y81" s="192"/>
      <c r="AA81" s="3"/>
    </row>
    <row r="82" spans="1:30" ht="30">
      <c r="A82" s="52" t="s">
        <v>5</v>
      </c>
      <c r="B82" s="53" t="s">
        <v>21</v>
      </c>
      <c r="C82" s="54"/>
      <c r="D82" s="54"/>
      <c r="E82" s="55"/>
      <c r="F82" s="60">
        <f>SUM(F83:F84)</f>
        <v>0</v>
      </c>
      <c r="G82" s="57"/>
      <c r="H82" s="58"/>
      <c r="I82" s="58"/>
      <c r="J82" s="59"/>
      <c r="K82" s="56">
        <f>SUM(K83:K84)</f>
        <v>0</v>
      </c>
      <c r="L82" s="184"/>
      <c r="M82" s="184"/>
      <c r="N82" s="184"/>
      <c r="O82" s="184"/>
      <c r="P82" s="184"/>
      <c r="Q82" s="184"/>
      <c r="R82" s="221"/>
      <c r="S82" s="214"/>
      <c r="T82" s="58"/>
      <c r="U82" s="58"/>
      <c r="V82" s="59"/>
      <c r="W82" s="56">
        <f>SUM(W83:W84)</f>
        <v>0</v>
      </c>
      <c r="X82" s="60">
        <f>SUM(X83:X84)</f>
        <v>0</v>
      </c>
      <c r="Y82" s="235"/>
      <c r="AA82" s="3"/>
      <c r="AD82" s="3"/>
    </row>
    <row r="83" spans="1:29" ht="28.5">
      <c r="A83" s="15"/>
      <c r="B83" s="30"/>
      <c r="C83" s="14"/>
      <c r="D83" s="5"/>
      <c r="E83" s="29"/>
      <c r="F83" s="168"/>
      <c r="G83" s="27"/>
      <c r="H83" s="14"/>
      <c r="I83" s="26"/>
      <c r="J83" s="28"/>
      <c r="K83" s="6"/>
      <c r="L83" s="6"/>
      <c r="M83" s="6"/>
      <c r="N83" s="6">
        <v>0</v>
      </c>
      <c r="O83" s="6"/>
      <c r="P83" s="6"/>
      <c r="Q83" s="6"/>
      <c r="R83" s="7"/>
      <c r="S83" s="209"/>
      <c r="T83" s="14"/>
      <c r="U83" s="91"/>
      <c r="V83" s="6"/>
      <c r="W83" s="6"/>
      <c r="X83" s="7"/>
      <c r="Y83" s="192"/>
      <c r="AA83" s="3"/>
      <c r="AC83" s="3"/>
    </row>
    <row r="84" spans="1:27" ht="28.5">
      <c r="A84" s="15"/>
      <c r="B84" s="30"/>
      <c r="C84" s="14"/>
      <c r="D84" s="5"/>
      <c r="E84" s="29"/>
      <c r="F84" s="168"/>
      <c r="G84" s="27"/>
      <c r="H84" s="14"/>
      <c r="I84" s="26"/>
      <c r="J84" s="28"/>
      <c r="K84" s="6"/>
      <c r="L84" s="6"/>
      <c r="M84" s="6"/>
      <c r="N84" s="6">
        <v>0</v>
      </c>
      <c r="O84" s="6"/>
      <c r="P84" s="6"/>
      <c r="Q84" s="6"/>
      <c r="R84" s="7"/>
      <c r="S84" s="209"/>
      <c r="T84" s="14"/>
      <c r="U84" s="91"/>
      <c r="V84" s="6"/>
      <c r="W84" s="6"/>
      <c r="X84" s="7"/>
      <c r="Y84" s="192"/>
      <c r="AA84" s="3"/>
    </row>
    <row r="85" spans="1:25" ht="30">
      <c r="A85" s="52" t="s">
        <v>6</v>
      </c>
      <c r="B85" s="53" t="s">
        <v>22</v>
      </c>
      <c r="C85" s="54"/>
      <c r="D85" s="54"/>
      <c r="E85" s="55"/>
      <c r="F85" s="60">
        <f>SUM(F86:F87)</f>
        <v>0</v>
      </c>
      <c r="G85" s="57"/>
      <c r="H85" s="58"/>
      <c r="I85" s="58"/>
      <c r="J85" s="59"/>
      <c r="K85" s="56">
        <f>SUM(K86:K87)</f>
        <v>0</v>
      </c>
      <c r="L85" s="184"/>
      <c r="M85" s="184"/>
      <c r="N85" s="184"/>
      <c r="O85" s="184"/>
      <c r="P85" s="184"/>
      <c r="Q85" s="184"/>
      <c r="R85" s="221"/>
      <c r="S85" s="214"/>
      <c r="T85" s="58"/>
      <c r="U85" s="58"/>
      <c r="V85" s="59"/>
      <c r="W85" s="56">
        <f>SUM(W86:W87)</f>
        <v>0</v>
      </c>
      <c r="X85" s="60">
        <f>SUM(X86:X87)</f>
        <v>0</v>
      </c>
      <c r="Y85" s="235"/>
    </row>
    <row r="86" spans="1:25" ht="28.5">
      <c r="A86" s="15"/>
      <c r="B86" s="45"/>
      <c r="C86" s="8"/>
      <c r="D86" s="46"/>
      <c r="E86" s="47"/>
      <c r="F86" s="168"/>
      <c r="G86" s="48"/>
      <c r="H86" s="8"/>
      <c r="I86" s="49"/>
      <c r="J86" s="50"/>
      <c r="K86" s="6"/>
      <c r="L86" s="6"/>
      <c r="M86" s="6"/>
      <c r="N86" s="6">
        <v>0</v>
      </c>
      <c r="O86" s="6"/>
      <c r="P86" s="6"/>
      <c r="Q86" s="6"/>
      <c r="R86" s="7"/>
      <c r="S86" s="209"/>
      <c r="T86" s="14"/>
      <c r="U86" s="91"/>
      <c r="V86" s="6"/>
      <c r="W86" s="6"/>
      <c r="X86" s="7"/>
      <c r="Y86" s="192"/>
    </row>
    <row r="87" spans="1:25" ht="29.25" thickBot="1">
      <c r="A87" s="227"/>
      <c r="B87" s="228"/>
      <c r="C87" s="223"/>
      <c r="D87" s="229"/>
      <c r="E87" s="230"/>
      <c r="F87" s="168"/>
      <c r="G87" s="222"/>
      <c r="H87" s="223"/>
      <c r="I87" s="224"/>
      <c r="J87" s="225"/>
      <c r="K87" s="94"/>
      <c r="L87" s="94"/>
      <c r="M87" s="94"/>
      <c r="N87" s="94">
        <v>0</v>
      </c>
      <c r="O87" s="94"/>
      <c r="P87" s="94"/>
      <c r="Q87" s="94"/>
      <c r="R87" s="95"/>
      <c r="S87" s="211"/>
      <c r="T87" s="92"/>
      <c r="U87" s="93"/>
      <c r="V87" s="94"/>
      <c r="W87" s="94"/>
      <c r="X87" s="95"/>
      <c r="Y87" s="192"/>
    </row>
    <row r="88" spans="1:18" ht="80.25" customHeight="1" thickBot="1">
      <c r="A88" s="297" t="s">
        <v>36</v>
      </c>
      <c r="B88" s="298"/>
      <c r="C88" s="298"/>
      <c r="D88" s="298"/>
      <c r="E88" s="298"/>
      <c r="F88" s="298"/>
      <c r="G88" s="299"/>
      <c r="H88" s="299"/>
      <c r="I88" s="299"/>
      <c r="J88" s="299"/>
      <c r="K88" s="299"/>
      <c r="L88" s="185"/>
      <c r="M88" s="185"/>
      <c r="N88" s="185"/>
      <c r="O88" s="254"/>
      <c r="P88" s="254"/>
      <c r="Q88" s="185"/>
      <c r="R88" s="185"/>
    </row>
    <row r="89" spans="1:18" ht="39.95" customHeight="1">
      <c r="A89" s="323" t="s">
        <v>449</v>
      </c>
      <c r="B89" s="324"/>
      <c r="C89" s="324"/>
      <c r="D89" s="324"/>
      <c r="E89" s="324"/>
      <c r="F89" s="325"/>
      <c r="G89" s="326" t="s">
        <v>450</v>
      </c>
      <c r="H89" s="326"/>
      <c r="I89" s="326"/>
      <c r="J89" s="326"/>
      <c r="K89" s="327"/>
      <c r="L89" s="244"/>
      <c r="M89" s="244"/>
      <c r="N89" s="193"/>
      <c r="O89" s="193"/>
      <c r="P89" s="253"/>
      <c r="Q89" s="193"/>
      <c r="R89" s="193"/>
    </row>
    <row r="90" spans="1:18" s="23" customFormat="1" ht="2.1" customHeight="1">
      <c r="A90" s="39"/>
      <c r="B90" s="40"/>
      <c r="C90" s="41"/>
      <c r="D90" s="41"/>
      <c r="E90" s="42"/>
      <c r="F90" s="42"/>
      <c r="G90" s="43"/>
      <c r="H90" s="43"/>
      <c r="I90" s="43"/>
      <c r="J90" s="43"/>
      <c r="K90" s="43"/>
      <c r="L90" s="244"/>
      <c r="M90" s="245"/>
      <c r="N90" s="186"/>
      <c r="O90" s="186"/>
      <c r="P90" s="186"/>
      <c r="Q90" s="186"/>
      <c r="R90" s="186"/>
    </row>
    <row r="91" spans="1:18" ht="86.25" customHeight="1">
      <c r="A91" s="300" t="s">
        <v>7</v>
      </c>
      <c r="B91" s="331" t="s">
        <v>79</v>
      </c>
      <c r="C91" s="332"/>
      <c r="D91" s="332"/>
      <c r="E91" s="333"/>
      <c r="F91" s="310">
        <v>7.5156000000000001</v>
      </c>
      <c r="G91" s="67"/>
      <c r="H91" s="68"/>
      <c r="I91" s="68"/>
      <c r="J91" s="69"/>
      <c r="K91" s="313">
        <v>7.5156000000000001</v>
      </c>
      <c r="L91" s="244"/>
      <c r="M91" s="246"/>
      <c r="N91" s="187"/>
      <c r="O91" s="187"/>
      <c r="P91" s="187"/>
      <c r="Q91" s="187"/>
      <c r="R91" s="187"/>
    </row>
    <row r="92" spans="1:18" s="22" customFormat="1" ht="14.25" customHeight="1">
      <c r="A92" s="300"/>
      <c r="B92" s="334" t="s">
        <v>44</v>
      </c>
      <c r="C92" s="335"/>
      <c r="D92" s="335"/>
      <c r="E92" s="336"/>
      <c r="F92" s="311"/>
      <c r="G92" s="70"/>
      <c r="H92" s="71"/>
      <c r="I92" s="71"/>
      <c r="J92" s="72"/>
      <c r="K92" s="313"/>
      <c r="L92" s="244"/>
      <c r="M92" s="246"/>
      <c r="N92" s="187"/>
      <c r="O92" s="187"/>
      <c r="P92" s="187"/>
      <c r="Q92" s="187"/>
      <c r="R92" s="187"/>
    </row>
    <row r="93" spans="1:18" s="22" customFormat="1" ht="21" customHeight="1">
      <c r="A93" s="301"/>
      <c r="B93" s="314" t="s">
        <v>55</v>
      </c>
      <c r="C93" s="315"/>
      <c r="D93" s="315"/>
      <c r="E93" s="316"/>
      <c r="F93" s="312"/>
      <c r="G93" s="70"/>
      <c r="H93" s="71"/>
      <c r="I93" s="71"/>
      <c r="J93" s="72"/>
      <c r="K93" s="313"/>
      <c r="L93" s="244"/>
      <c r="M93" s="246"/>
      <c r="N93" s="187"/>
      <c r="O93" s="187"/>
      <c r="P93" s="187"/>
      <c r="Q93" s="187"/>
      <c r="R93" s="187"/>
    </row>
    <row r="94" spans="1:19" ht="75" customHeight="1">
      <c r="A94" s="33" t="s">
        <v>8</v>
      </c>
      <c r="B94" s="287" t="s">
        <v>37</v>
      </c>
      <c r="C94" s="337"/>
      <c r="D94" s="337"/>
      <c r="E94" s="338"/>
      <c r="F94" s="74">
        <f>F4*0.1</f>
        <v>0</v>
      </c>
      <c r="G94" s="75"/>
      <c r="H94" s="68"/>
      <c r="I94" s="68"/>
      <c r="J94" s="69"/>
      <c r="K94" s="73">
        <f>K4*0.1</f>
        <v>0</v>
      </c>
      <c r="L94" s="247"/>
      <c r="M94" s="247"/>
      <c r="N94" s="190"/>
      <c r="O94" s="190"/>
      <c r="P94" s="190"/>
      <c r="Q94" s="190"/>
      <c r="R94" s="190"/>
      <c r="S94" s="194"/>
    </row>
    <row r="95" spans="1:27" ht="75" customHeight="1">
      <c r="A95" s="33" t="s">
        <v>9</v>
      </c>
      <c r="B95" s="273" t="s">
        <v>38</v>
      </c>
      <c r="C95" s="273"/>
      <c r="D95" s="273"/>
      <c r="E95" s="273"/>
      <c r="F95" s="74">
        <f>MIN(F94,(IF(F70="",0,F70)))+F4</f>
        <v>0</v>
      </c>
      <c r="G95" s="75"/>
      <c r="H95" s="68"/>
      <c r="I95" s="68"/>
      <c r="J95" s="69"/>
      <c r="K95" s="73">
        <f>MIN(K94,(IF(K70="",0,K70)))+K4</f>
        <v>0</v>
      </c>
      <c r="L95" s="247"/>
      <c r="M95" s="247"/>
      <c r="N95" s="190"/>
      <c r="O95" s="190"/>
      <c r="P95" s="190"/>
      <c r="Q95" s="190"/>
      <c r="R95" s="190"/>
      <c r="S95" s="194"/>
      <c r="Z95" s="3"/>
      <c r="AA95" s="3"/>
    </row>
    <row r="96" spans="1:28" ht="75" customHeight="1">
      <c r="A96" s="33" t="s">
        <v>10</v>
      </c>
      <c r="B96" s="273" t="s">
        <v>438</v>
      </c>
      <c r="C96" s="273"/>
      <c r="D96" s="273"/>
      <c r="E96" s="273"/>
      <c r="F96" s="76"/>
      <c r="G96" s="76"/>
      <c r="H96" s="76"/>
      <c r="I96" s="76"/>
      <c r="J96" s="77"/>
      <c r="K96" s="78">
        <f>IFERROR(K95/F95,0)</f>
        <v>0</v>
      </c>
      <c r="L96" s="247"/>
      <c r="M96" s="248"/>
      <c r="N96" s="195"/>
      <c r="O96" s="195"/>
      <c r="P96" s="195"/>
      <c r="Q96" s="195"/>
      <c r="R96" s="190"/>
      <c r="S96" s="194"/>
      <c r="AB96" s="262"/>
    </row>
    <row r="97" spans="1:19" ht="90" customHeight="1">
      <c r="A97" s="33" t="s">
        <v>11</v>
      </c>
      <c r="B97" s="270" t="s">
        <v>436</v>
      </c>
      <c r="C97" s="271"/>
      <c r="D97" s="271"/>
      <c r="E97" s="272"/>
      <c r="F97" s="74">
        <f>IF((IF((37500)&gt;F73,F73,(37500)))&gt;(F95*0.02),(F95*0.02),(IF((37500)&gt;F73,F73,(37500))))</f>
        <v>0</v>
      </c>
      <c r="G97" s="67"/>
      <c r="H97" s="68"/>
      <c r="I97" s="68"/>
      <c r="J97" s="69"/>
      <c r="K97" s="73">
        <f>IF((IF((37500)&gt;K73,K73,(37500)))&gt;(K95*0.02),(K95*0.02),(IF((37500)&gt;K73,K73,(37500))))</f>
        <v>0</v>
      </c>
      <c r="L97" s="247"/>
      <c r="M97" s="247"/>
      <c r="N97" s="190"/>
      <c r="O97" s="190"/>
      <c r="P97" s="190"/>
      <c r="Q97" s="190"/>
      <c r="R97" s="190"/>
      <c r="S97" s="194"/>
    </row>
    <row r="98" spans="1:19" ht="75" customHeight="1">
      <c r="A98" s="33" t="s">
        <v>12</v>
      </c>
      <c r="B98" s="270" t="s">
        <v>437</v>
      </c>
      <c r="C98" s="271"/>
      <c r="D98" s="271"/>
      <c r="E98" s="272"/>
      <c r="F98" s="74">
        <f>IF((IF((75000)&gt;F76,F76,(75000)))&gt;(F95*0.02),(F95*0.02),(IF((75000)&gt;F76,F76,(75000))))</f>
        <v>0</v>
      </c>
      <c r="G98" s="67"/>
      <c r="H98" s="68"/>
      <c r="I98" s="68"/>
      <c r="J98" s="69"/>
      <c r="K98" s="73">
        <f>IF((IF((75000)&gt;K76,K76,(75000)))&gt;(K95*0.02),(K95*0.02),(IF((75000)&gt;K76,K76,(75000))))</f>
        <v>0</v>
      </c>
      <c r="L98" s="247"/>
      <c r="M98" s="247"/>
      <c r="N98" s="190"/>
      <c r="O98" s="190"/>
      <c r="P98" s="190"/>
      <c r="Q98" s="190"/>
      <c r="R98" s="190"/>
      <c r="S98" s="194"/>
    </row>
    <row r="99" spans="1:27" ht="75" customHeight="1">
      <c r="A99" s="33" t="s">
        <v>13</v>
      </c>
      <c r="B99" s="277" t="s">
        <v>40</v>
      </c>
      <c r="C99" s="277"/>
      <c r="D99" s="277"/>
      <c r="E99" s="277"/>
      <c r="F99" s="74">
        <f>IF(((F95*0.1)-F97-F98)&gt;F79,F79,((F95*0.1)-F97-F98))</f>
        <v>0</v>
      </c>
      <c r="G99" s="75"/>
      <c r="H99" s="68"/>
      <c r="I99" s="68"/>
      <c r="J99" s="69"/>
      <c r="K99" s="73">
        <f>IF(((K95*0.1)-K97-K98)&gt;K79,K79,((K95*0.1)-K97-K98))</f>
        <v>0</v>
      </c>
      <c r="L99" s="247"/>
      <c r="M99" s="247"/>
      <c r="N99" s="190"/>
      <c r="O99" s="190"/>
      <c r="P99" s="190"/>
      <c r="Q99" s="190"/>
      <c r="R99" s="190"/>
      <c r="S99" s="194"/>
      <c r="AA99" s="3"/>
    </row>
    <row r="100" spans="1:19" ht="75" customHeight="1">
      <c r="A100" s="33" t="s">
        <v>14</v>
      </c>
      <c r="B100" s="277" t="s">
        <v>41</v>
      </c>
      <c r="C100" s="277"/>
      <c r="D100" s="277"/>
      <c r="E100" s="277"/>
      <c r="F100" s="74">
        <f>F97+F98+F99</f>
        <v>0</v>
      </c>
      <c r="G100" s="75"/>
      <c r="H100" s="68"/>
      <c r="I100" s="68"/>
      <c r="J100" s="69"/>
      <c r="K100" s="73">
        <f>K97+K98+K99</f>
        <v>0</v>
      </c>
      <c r="L100" s="247"/>
      <c r="M100" s="252"/>
      <c r="N100" s="190"/>
      <c r="O100" s="190"/>
      <c r="P100" s="190"/>
      <c r="Q100" s="190"/>
      <c r="R100" s="190"/>
      <c r="S100" s="194"/>
    </row>
    <row r="101" spans="1:19" ht="75" customHeight="1">
      <c r="A101" s="33" t="s">
        <v>15</v>
      </c>
      <c r="B101" s="277" t="s">
        <v>42</v>
      </c>
      <c r="C101" s="277"/>
      <c r="D101" s="277"/>
      <c r="E101" s="277"/>
      <c r="F101" s="80">
        <f>F95+F100</f>
        <v>0</v>
      </c>
      <c r="G101" s="75"/>
      <c r="H101" s="68"/>
      <c r="I101" s="68"/>
      <c r="J101" s="69"/>
      <c r="K101" s="79">
        <f>K95+K100</f>
        <v>0</v>
      </c>
      <c r="L101" s="247"/>
      <c r="M101" s="249"/>
      <c r="N101" s="191"/>
      <c r="O101" s="191"/>
      <c r="P101" s="191"/>
      <c r="Q101" s="191"/>
      <c r="R101" s="191"/>
      <c r="S101" s="194"/>
    </row>
    <row r="102" spans="1:19" ht="46.5" customHeight="1" hidden="1">
      <c r="A102" s="294" t="s">
        <v>457</v>
      </c>
      <c r="B102" s="295"/>
      <c r="C102" s="295"/>
      <c r="D102" s="295"/>
      <c r="E102" s="295"/>
      <c r="F102" s="295"/>
      <c r="G102" s="295"/>
      <c r="H102" s="295"/>
      <c r="I102" s="295"/>
      <c r="J102" s="296"/>
      <c r="K102" s="260">
        <f>IF(MIN((K101*K104),K107)&gt;K108,MIN((K101*K104),K107),0)</f>
        <v>0</v>
      </c>
      <c r="L102" s="263" t="s">
        <v>452</v>
      </c>
      <c r="M102" s="249"/>
      <c r="N102" s="191"/>
      <c r="O102" s="191"/>
      <c r="P102" s="191"/>
      <c r="Q102" s="191"/>
      <c r="R102" s="191"/>
      <c r="S102" s="194"/>
    </row>
    <row r="103" spans="1:19" ht="75" customHeight="1">
      <c r="A103" s="33" t="s">
        <v>24</v>
      </c>
      <c r="B103" s="277" t="s">
        <v>80</v>
      </c>
      <c r="C103" s="277"/>
      <c r="D103" s="277"/>
      <c r="E103" s="277"/>
      <c r="F103" s="16"/>
      <c r="G103" s="75"/>
      <c r="H103" s="68"/>
      <c r="I103" s="68"/>
      <c r="J103" s="69"/>
      <c r="K103" s="25">
        <f>SUM(N13:N15,N9:N11,N18:N20,N22:N24,N27:N29,N31:N33,N36:N38,N40:N42,N45:N47,N49:N51,N53:N55,N58:N60,N62:N64,N66,N68:N69,N71:N72,N74:N75,N77:N78,N80:N81,N83:N84,N86:N87)</f>
        <v>0</v>
      </c>
      <c r="L103" s="258"/>
      <c r="M103" s="250"/>
      <c r="N103" s="192"/>
      <c r="O103" s="192"/>
      <c r="P103" s="192"/>
      <c r="Q103" s="192"/>
      <c r="R103" s="192"/>
      <c r="S103" s="194"/>
    </row>
    <row r="104" spans="1:18" ht="35.25" customHeight="1">
      <c r="A104" s="33" t="s">
        <v>16</v>
      </c>
      <c r="B104" s="277" t="s">
        <v>461</v>
      </c>
      <c r="C104" s="277"/>
      <c r="D104" s="277"/>
      <c r="E104" s="277"/>
      <c r="F104" s="178">
        <v>0.5</v>
      </c>
      <c r="G104" s="81"/>
      <c r="H104" s="68"/>
      <c r="I104" s="68"/>
      <c r="J104" s="69"/>
      <c r="K104" s="177">
        <f>F104</f>
        <v>0.5</v>
      </c>
      <c r="L104" s="259"/>
      <c r="M104" s="251"/>
      <c r="N104" s="189"/>
      <c r="O104" s="189"/>
      <c r="P104" s="189"/>
      <c r="Q104" s="189"/>
      <c r="R104" s="189"/>
    </row>
    <row r="105" spans="1:18" ht="35.25" customHeight="1" hidden="1">
      <c r="A105" s="274" t="s">
        <v>455</v>
      </c>
      <c r="B105" s="275"/>
      <c r="C105" s="275"/>
      <c r="D105" s="275"/>
      <c r="E105" s="275"/>
      <c r="F105" s="275"/>
      <c r="G105" s="275"/>
      <c r="H105" s="275"/>
      <c r="I105" s="275"/>
      <c r="J105" s="276"/>
      <c r="K105" s="261">
        <f>IFERROR((IF(MIN(F109,K102)&lt;K107,MIN(F109,K107)/K101,K107/K101)),0)</f>
        <v>0</v>
      </c>
      <c r="L105" s="259" t="s">
        <v>454</v>
      </c>
      <c r="M105" s="257"/>
      <c r="N105" s="189"/>
      <c r="O105" s="189"/>
      <c r="P105" s="189"/>
      <c r="Q105" s="189"/>
      <c r="R105" s="189"/>
    </row>
    <row r="106" spans="1:18" ht="35.25" customHeight="1" hidden="1">
      <c r="A106" s="278" t="s">
        <v>456</v>
      </c>
      <c r="B106" s="278"/>
      <c r="C106" s="278"/>
      <c r="D106" s="278"/>
      <c r="E106" s="278"/>
      <c r="F106" s="278"/>
      <c r="G106" s="278"/>
      <c r="H106" s="278"/>
      <c r="I106" s="278"/>
      <c r="J106" s="279"/>
      <c r="K106" s="261">
        <f>IF(K105&gt;K104,K104,K105)</f>
        <v>0</v>
      </c>
      <c r="L106" s="259" t="s">
        <v>454</v>
      </c>
      <c r="M106" s="257"/>
      <c r="N106" s="189"/>
      <c r="O106" s="189"/>
      <c r="P106" s="189"/>
      <c r="Q106" s="189"/>
      <c r="R106" s="189"/>
    </row>
    <row r="107" spans="1:18" ht="98.25" customHeight="1">
      <c r="A107" s="33" t="s">
        <v>39</v>
      </c>
      <c r="B107" s="281" t="s">
        <v>462</v>
      </c>
      <c r="C107" s="282"/>
      <c r="D107" s="283"/>
      <c r="E107" s="231">
        <v>15000</v>
      </c>
      <c r="F107" s="73">
        <f>E107*F91</f>
        <v>112734</v>
      </c>
      <c r="G107" s="75"/>
      <c r="H107" s="68"/>
      <c r="I107" s="68"/>
      <c r="J107" s="69"/>
      <c r="K107" s="73">
        <f>E107*K91</f>
        <v>112734</v>
      </c>
      <c r="L107" s="257"/>
      <c r="M107" s="247"/>
      <c r="N107" s="190"/>
      <c r="O107" s="190"/>
      <c r="P107" s="190"/>
      <c r="Q107" s="190"/>
      <c r="R107" s="190"/>
    </row>
    <row r="108" spans="1:19" ht="102" customHeight="1" thickBot="1">
      <c r="A108" s="33" t="s">
        <v>23</v>
      </c>
      <c r="B108" s="281" t="s">
        <v>463</v>
      </c>
      <c r="C108" s="282"/>
      <c r="D108" s="283"/>
      <c r="E108" s="231">
        <v>5000</v>
      </c>
      <c r="F108" s="73">
        <f>E108*F91</f>
        <v>37578</v>
      </c>
      <c r="G108" s="75"/>
      <c r="H108" s="68"/>
      <c r="I108" s="68"/>
      <c r="J108" s="69"/>
      <c r="K108" s="73">
        <f>E108*K91</f>
        <v>37578</v>
      </c>
      <c r="L108" s="257"/>
      <c r="M108" s="247"/>
      <c r="N108" s="252"/>
      <c r="O108" s="190"/>
      <c r="P108" s="190"/>
      <c r="Q108" s="190"/>
      <c r="R108" s="190"/>
      <c r="S108" s="194"/>
    </row>
    <row r="109" spans="1:19" ht="150" customHeight="1" thickTop="1" thickBot="1">
      <c r="A109" s="33" t="s">
        <v>25</v>
      </c>
      <c r="B109" s="273" t="s">
        <v>56</v>
      </c>
      <c r="C109" s="273"/>
      <c r="D109" s="273"/>
      <c r="E109" s="287"/>
      <c r="F109" s="123">
        <f>ROUND((IF((IF(F108&gt;((F101*F104)-F103),0,((F101*F104)-F103)))&gt;F107,F107,(IF(F108&gt;((F101*F104)-F103),0,((F101*F104)-F103))))),2)</f>
        <v>0</v>
      </c>
      <c r="G109" s="122"/>
      <c r="H109" s="68"/>
      <c r="I109" s="68"/>
      <c r="J109" s="68"/>
      <c r="K109" s="123">
        <f>MIN(F109,K107,SUM(R4+R70+R73+R76+R79))</f>
        <v>0</v>
      </c>
      <c r="L109" s="257"/>
      <c r="M109" s="247"/>
      <c r="N109" s="255"/>
      <c r="O109" s="196"/>
      <c r="P109" s="196"/>
      <c r="Q109" s="196"/>
      <c r="R109" s="196"/>
      <c r="S109" s="194"/>
    </row>
    <row r="110" spans="1:19" ht="75" customHeight="1" thickTop="1">
      <c r="A110" s="33" t="s">
        <v>30</v>
      </c>
      <c r="B110" s="268" t="s">
        <v>439</v>
      </c>
      <c r="C110" s="269"/>
      <c r="D110" s="269"/>
      <c r="E110" s="269"/>
      <c r="F110" s="121"/>
      <c r="G110" s="82"/>
      <c r="H110" s="68"/>
      <c r="I110" s="68"/>
      <c r="J110" s="69"/>
      <c r="K110" s="124">
        <f>K109-IFERROR(ROUND((IF(K96&lt;80%,K109*0.05)),2),0)</f>
        <v>0</v>
      </c>
      <c r="L110" s="257"/>
      <c r="M110" s="196"/>
      <c r="N110" s="190"/>
      <c r="O110" s="196"/>
      <c r="P110" s="196"/>
      <c r="Q110" s="196"/>
      <c r="R110" s="196"/>
      <c r="S110" s="194"/>
    </row>
    <row r="111" spans="1:19" ht="72.75" customHeight="1">
      <c r="A111" s="33" t="s">
        <v>29</v>
      </c>
      <c r="B111" s="284" t="s">
        <v>465</v>
      </c>
      <c r="C111" s="285"/>
      <c r="D111" s="286"/>
      <c r="E111" s="231">
        <v>100000</v>
      </c>
      <c r="F111" s="73">
        <f>ROUND((F4+F70+F73+F76+F79+F82+F85),2)</f>
        <v>0</v>
      </c>
      <c r="G111" s="75"/>
      <c r="H111" s="68"/>
      <c r="I111" s="68"/>
      <c r="J111" s="69"/>
      <c r="K111" s="73">
        <f>ROUND((K4+K70+K73+K76+K79+K82+K85),2)</f>
        <v>0</v>
      </c>
      <c r="L111" s="257"/>
      <c r="M111" s="247"/>
      <c r="N111" s="190"/>
      <c r="O111" s="190"/>
      <c r="P111" s="190"/>
      <c r="Q111" s="190"/>
      <c r="R111" s="190"/>
      <c r="S111" s="194"/>
    </row>
    <row r="112" spans="1:19" ht="60" customHeight="1">
      <c r="A112" s="33" t="s">
        <v>20</v>
      </c>
      <c r="B112" s="277" t="s">
        <v>43</v>
      </c>
      <c r="C112" s="277"/>
      <c r="D112" s="277"/>
      <c r="E112" s="277"/>
      <c r="F112" s="74">
        <f>F111-F109</f>
        <v>0</v>
      </c>
      <c r="G112" s="75"/>
      <c r="H112" s="68"/>
      <c r="I112" s="68"/>
      <c r="J112" s="69"/>
      <c r="K112" s="73">
        <f>K111-K110</f>
        <v>0</v>
      </c>
      <c r="L112" s="257"/>
      <c r="M112" s="247"/>
      <c r="N112" s="190"/>
      <c r="O112" s="190"/>
      <c r="P112" s="190"/>
      <c r="Q112" s="190"/>
      <c r="R112" s="190"/>
      <c r="S112" s="194"/>
    </row>
    <row r="113" spans="1:19" ht="60" customHeight="1">
      <c r="A113" s="33" t="s">
        <v>53</v>
      </c>
      <c r="B113" s="268" t="s">
        <v>84</v>
      </c>
      <c r="C113" s="269"/>
      <c r="D113" s="269"/>
      <c r="E113" s="280"/>
      <c r="F113" s="73">
        <f>ROUND((F109*0.9),2)</f>
        <v>0</v>
      </c>
      <c r="G113" s="75"/>
      <c r="H113" s="68"/>
      <c r="I113" s="68"/>
      <c r="J113" s="69"/>
      <c r="K113" s="73">
        <f>ROUND((K110*0.9),2)</f>
        <v>0</v>
      </c>
      <c r="L113" s="257"/>
      <c r="M113" s="247"/>
      <c r="N113" s="190"/>
      <c r="O113" s="190"/>
      <c r="P113" s="190"/>
      <c r="Q113" s="190"/>
      <c r="R113" s="190"/>
      <c r="S113" s="194"/>
    </row>
    <row r="114" spans="1:19" ht="41.25" customHeight="1">
      <c r="A114" s="33" t="s">
        <v>54</v>
      </c>
      <c r="B114" s="265" t="s">
        <v>57</v>
      </c>
      <c r="C114" s="266"/>
      <c r="D114" s="266"/>
      <c r="E114" s="267"/>
      <c r="F114" s="84">
        <f>F109-F113</f>
        <v>0</v>
      </c>
      <c r="G114" s="75"/>
      <c r="H114" s="68"/>
      <c r="I114" s="68"/>
      <c r="J114" s="69"/>
      <c r="K114" s="83">
        <f>K110-K113</f>
        <v>0</v>
      </c>
      <c r="L114" s="257"/>
      <c r="M114" s="247"/>
      <c r="N114" s="190"/>
      <c r="O114" s="190"/>
      <c r="P114" s="190"/>
      <c r="Q114" s="190"/>
      <c r="R114" s="190"/>
      <c r="S114" s="194"/>
    </row>
    <row r="115" spans="1:19" s="23" customFormat="1" ht="44.25" customHeight="1" hidden="1">
      <c r="A115" s="85"/>
      <c r="B115" s="86"/>
      <c r="C115" s="41"/>
      <c r="D115" s="41"/>
      <c r="E115" s="42"/>
      <c r="F115" s="42"/>
      <c r="G115" s="43"/>
      <c r="H115" s="43"/>
      <c r="I115" s="43"/>
      <c r="J115" s="43"/>
      <c r="K115" s="43"/>
      <c r="L115" s="186"/>
      <c r="M115" s="186"/>
      <c r="N115" s="197"/>
      <c r="O115" s="197"/>
      <c r="P115" s="197"/>
      <c r="Q115" s="197"/>
      <c r="R115" s="197"/>
      <c r="S115" s="198"/>
    </row>
    <row r="116" spans="14:19" ht="28.5">
      <c r="N116" s="199"/>
      <c r="O116" s="199"/>
      <c r="P116" s="199"/>
      <c r="Q116" s="199"/>
      <c r="R116" s="199"/>
      <c r="S116" s="194"/>
    </row>
  </sheetData>
  <sheetProtection formatCells="0" insertRows="0"/>
  <mergeCells count="38">
    <mergeCell ref="S1:X1"/>
    <mergeCell ref="B99:E99"/>
    <mergeCell ref="B100:E100"/>
    <mergeCell ref="B48:F48"/>
    <mergeCell ref="G48:K48"/>
    <mergeCell ref="F91:F93"/>
    <mergeCell ref="K91:K93"/>
    <mergeCell ref="B93:E93"/>
    <mergeCell ref="G1:R1"/>
    <mergeCell ref="C4:E4"/>
    <mergeCell ref="A89:F89"/>
    <mergeCell ref="G89:K89"/>
    <mergeCell ref="B1:F1"/>
    <mergeCell ref="B91:E91"/>
    <mergeCell ref="B92:E92"/>
    <mergeCell ref="B94:E94"/>
    <mergeCell ref="B5:F5"/>
    <mergeCell ref="G4:J4"/>
    <mergeCell ref="A102:J102"/>
    <mergeCell ref="B107:D107"/>
    <mergeCell ref="A88:K88"/>
    <mergeCell ref="A91:A93"/>
    <mergeCell ref="B114:E114"/>
    <mergeCell ref="B110:E110"/>
    <mergeCell ref="B97:E97"/>
    <mergeCell ref="B98:E98"/>
    <mergeCell ref="B95:E95"/>
    <mergeCell ref="A105:J105"/>
    <mergeCell ref="B101:E101"/>
    <mergeCell ref="B103:E103"/>
    <mergeCell ref="B104:E104"/>
    <mergeCell ref="A106:J106"/>
    <mergeCell ref="B112:E112"/>
    <mergeCell ref="B113:E113"/>
    <mergeCell ref="B108:D108"/>
    <mergeCell ref="B111:D111"/>
    <mergeCell ref="B109:E109"/>
    <mergeCell ref="B96:E96"/>
  </mergeCells>
  <conditionalFormatting sqref="K110">
    <cfRule type="cellIs" priority="14" dxfId="4" operator="lessThan">
      <formula>$K$109</formula>
    </cfRule>
  </conditionalFormatting>
  <conditionalFormatting sqref="N111:R111">
    <cfRule type="cellIs" priority="9" dxfId="3" operator="greaterThan">
      <formula>100000*$K$91</formula>
    </cfRule>
  </conditionalFormatting>
  <conditionalFormatting sqref="F111">
    <cfRule type="cellIs" priority="3" dxfId="3" operator="greaterThan">
      <formula>$E$111*$F$91</formula>
    </cfRule>
    <cfRule type="cellIs" priority="1" dxfId="3" operator="greaterThan">
      <formula>$E$111*$F$91</formula>
    </cfRule>
  </conditionalFormatting>
  <conditionalFormatting sqref="K111 M111">
    <cfRule type="cellIs" priority="2" dxfId="3" operator="greaterThan">
      <formula>$E$111*$K$91</formula>
    </cfRule>
  </conditionalFormatting>
  <dataValidations count="16">
    <dataValidation type="list" allowBlank="1" showInputMessage="1" showErrorMessage="1" sqref="E9:E11 E13:E15 E18:E20 E22:E24 E27:E29 E31:E33 E36:E38 E40:E42 E45:E47 E49:E51 E53:E55 E58:E60 E62:E64 E66 E68:E69 E71:E72 E74:E75 E77:E78 E80:E81">
      <formula1>$AH$10:$AH$12</formula1>
    </dataValidation>
    <dataValidation type="list" allowBlank="1" showInputMessage="1" showErrorMessage="1" sqref="B56">
      <formula1>LPT!#REF!</formula1>
    </dataValidation>
    <dataValidation type="list" allowBlank="1" showInputMessage="1" showErrorMessage="1" sqref="B9:B11">
      <formula1>LPT!$B$8:$B$18</formula1>
    </dataValidation>
    <dataValidation type="list" allowBlank="1" showInputMessage="1" showErrorMessage="1" sqref="B13:B15">
      <formula1>LPT!$B$20:$B$73</formula1>
    </dataValidation>
    <dataValidation type="list" allowBlank="1" showInputMessage="1" showErrorMessage="1" sqref="B18:B20">
      <formula1>LPT!$B$76:$B$77</formula1>
    </dataValidation>
    <dataValidation type="list" allowBlank="1" showInputMessage="1" showErrorMessage="1" sqref="B22:B24">
      <formula1>LPT!$B$79:$B$93</formula1>
    </dataValidation>
    <dataValidation type="list" allowBlank="1" showInputMessage="1" showErrorMessage="1" sqref="B27:B29">
      <formula1>LPT!$B$96:$B$97</formula1>
    </dataValidation>
    <dataValidation type="list" allowBlank="1" showInputMessage="1" showErrorMessage="1" sqref="B31:B33">
      <formula1>LPT!$B$99:$B$100</formula1>
    </dataValidation>
    <dataValidation type="list" allowBlank="1" showInputMessage="1" showErrorMessage="1" sqref="B36:B38">
      <formula1>LPT!$B$103:$B$106</formula1>
    </dataValidation>
    <dataValidation type="list" allowBlank="1" showInputMessage="1" showErrorMessage="1" sqref="B40:B42">
      <formula1>LPT!$B$108:$B$120</formula1>
    </dataValidation>
    <dataValidation type="list" allowBlank="1" showInputMessage="1" showErrorMessage="1" sqref="B45:B47">
      <formula1>LPT!$B$123:$B$126</formula1>
    </dataValidation>
    <dataValidation type="list" allowBlank="1" showInputMessage="1" showErrorMessage="1" sqref="B49:B51">
      <formula1>LPT!$B$128:$B$132</formula1>
    </dataValidation>
    <dataValidation type="list" allowBlank="1" showInputMessage="1" showErrorMessage="1" sqref="B58:B60">
      <formula1>LPT!$B$141:$B$159</formula1>
    </dataValidation>
    <dataValidation type="list" allowBlank="1" showInputMessage="1" showErrorMessage="1" sqref="B53:B55">
      <formula1>LPT!$B$134:$B$139</formula1>
    </dataValidation>
    <dataValidation type="list" allowBlank="1" showInputMessage="1" showErrorMessage="1" sqref="B68:B69">
      <formula1>LPT!$B$179:$B$181</formula1>
    </dataValidation>
    <dataValidation type="list" allowBlank="1" showInputMessage="1" showErrorMessage="1" sqref="B62:B64">
      <formula1>LPT!$B$161:$B$173</formula1>
    </dataValidation>
  </dataValidations>
  <hyperlinks>
    <hyperlink ref="B92" r:id="rId1" display="Tečajna lista - ECB"/>
    <hyperlink ref="B92:E92" r:id="rId2" display="Tečajna lista - ECB"/>
  </hyperlinks>
  <pageMargins left="0.7086614173228347" right="0.7086614173228347" top="0.7480314960629921" bottom="0.7480314960629921" header="0.31496062992125984" footer="0.31496062992125984"/>
  <pageSetup fitToHeight="0" orientation="landscape" paperSize="9" scale="26" r:id="rId3"/>
  <rowBreaks count="2" manualBreakCount="2">
    <brk id="51" max="16383" man="1"/>
    <brk id="106" max="16383" man="1"/>
  </rowBreaks>
  <ignoredErrors>
    <ignoredError sqref="F73 F76 F79 F82 F85 K70 K79 K76 K73 R70 R73 R76 R79" formula="1"/>
    <ignoredError sqref="K103 O74:O75 Q9:R11 Q66:R66 Q13:R15 Q18:R20 Q22:R24 Q27:R29 Q31:R33 Q36:R38 Q40:R42 Q45:R47 Q49:R51 Q53:R55 Q58:R60 Q62:R64 Q80:R81 Q77:R78 Q74:R75 Q71:R72 Q68:R69 O27:O29 O31:O33 O36:O38 O40:O42 O45:O47 O49:O51 O53:O55 O58:O60 O62:O64 O66 O68:O69 O77:O78 O71:O72 O80:O81 O9:O11 O13:O15 O18:O20 O22:O24 L78:M78 L74:L75 M9:M11 L77:M77 L80:L81 L71:L72 M13:M15 M18:M20 M74:M75 M68:M69 M22:M24 M27:M29 M31:M33 M36:M38 M40:M42 M45:M47 M49:M51 M53:M55 M58:M60 M62:M64 M66 M71:M72 M80:M81"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55aa1d1-be2e-4476-85fd-3751c3b257a9}">
  <dimension ref="A1"/>
  <sheetViews>
    <sheetView workbookViewId="0" topLeftCell="A1">
      <selection pane="topLeft" activeCell="E15" sqref="E15"/>
    </sheetView>
  </sheetViews>
  <sheetFormatPr defaultRowHeight="1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d2ec826-9abb-488e-aa85-bfe024a5596e}">
  <sheetPr>
    <tabColor rgb="FFFFC000"/>
  </sheetPr>
  <dimension ref="A1:T27"/>
  <sheetViews>
    <sheetView showGridLines="0" workbookViewId="0" topLeftCell="A2">
      <selection pane="topLeft" activeCell="C31" sqref="C30:C31"/>
    </sheetView>
  </sheetViews>
  <sheetFormatPr defaultRowHeight="12.75"/>
  <cols>
    <col min="1" max="6" width="13.142857142857142" style="97" customWidth="1"/>
    <col min="7" max="7" width="14.857142857142858" style="97" customWidth="1"/>
    <col min="8" max="21" width="9.142857142857142" style="97"/>
    <col min="22" max="22" width="9.142857142857142" style="97" customWidth="1"/>
    <col min="23" max="16384" width="9.142857142857142" style="97"/>
  </cols>
  <sheetData>
    <row r="1" spans="1:13" ht="32.25" customHeight="1">
      <c r="A1" s="349" t="s">
        <v>65</v>
      </c>
      <c r="B1" s="349"/>
      <c r="C1" s="349"/>
      <c r="D1" s="349"/>
      <c r="E1" s="349"/>
      <c r="F1" s="349"/>
      <c r="G1" s="349"/>
      <c r="H1" s="349"/>
      <c r="I1" s="349"/>
      <c r="J1" s="349"/>
      <c r="K1" s="349"/>
      <c r="M1" s="128" t="s">
        <v>63</v>
      </c>
    </row>
    <row r="2" spans="1:13" ht="20.1" customHeight="1">
      <c r="A2" s="345" t="s">
        <v>69</v>
      </c>
      <c r="B2" s="346"/>
      <c r="C2" s="346"/>
      <c r="D2" s="346"/>
      <c r="E2" s="346"/>
      <c r="F2" s="346"/>
      <c r="G2" s="346"/>
      <c r="H2" s="346"/>
      <c r="I2" s="346"/>
      <c r="J2" s="346"/>
      <c r="K2" s="346"/>
      <c r="M2" s="127"/>
    </row>
    <row r="3" spans="1:13" ht="18.75" customHeight="1" thickBot="1">
      <c r="A3" s="129"/>
      <c r="B3" s="350" t="s">
        <v>50</v>
      </c>
      <c r="C3" s="350"/>
      <c r="D3" s="125"/>
      <c r="E3" s="125"/>
      <c r="F3" s="125"/>
      <c r="G3" s="125"/>
      <c r="H3" s="125"/>
      <c r="I3" s="125"/>
      <c r="J3" s="125"/>
      <c r="K3" s="126"/>
      <c r="M3" s="127"/>
    </row>
    <row r="4" spans="1:11" ht="14.1" customHeight="1" thickBot="1">
      <c r="A4" s="130"/>
      <c r="B4" s="351"/>
      <c r="C4" s="351"/>
      <c r="D4" s="98"/>
      <c r="E4" s="114"/>
      <c r="F4" s="120" t="s">
        <v>51</v>
      </c>
      <c r="G4" s="113"/>
      <c r="H4" s="113"/>
      <c r="I4" s="113"/>
      <c r="J4" s="113"/>
      <c r="K4" s="115"/>
    </row>
    <row r="5" spans="1:11" ht="18.75" customHeight="1" thickBot="1">
      <c r="A5" s="130"/>
      <c r="B5" s="351"/>
      <c r="C5" s="351"/>
      <c r="D5" s="99"/>
      <c r="E5" s="100"/>
      <c r="F5" s="100"/>
      <c r="G5" s="100"/>
      <c r="H5" s="100"/>
      <c r="I5" s="100"/>
      <c r="J5" s="100"/>
      <c r="K5" s="116"/>
    </row>
    <row r="6" spans="1:11" ht="14.1" customHeight="1" thickBot="1">
      <c r="A6" s="130"/>
      <c r="B6" s="351"/>
      <c r="C6" s="351"/>
      <c r="D6" s="101"/>
      <c r="E6" s="102"/>
      <c r="F6" s="353" t="s">
        <v>52</v>
      </c>
      <c r="G6" s="353"/>
      <c r="H6" s="353"/>
      <c r="I6" s="353"/>
      <c r="J6" s="353"/>
      <c r="K6" s="117"/>
    </row>
    <row r="7" spans="1:11" ht="14.1" customHeight="1" thickBot="1">
      <c r="A7" s="130"/>
      <c r="B7" s="351"/>
      <c r="C7" s="351"/>
      <c r="D7" s="103"/>
      <c r="E7" s="102"/>
      <c r="F7" s="353"/>
      <c r="G7" s="353"/>
      <c r="H7" s="353"/>
      <c r="I7" s="353"/>
      <c r="J7" s="353"/>
      <c r="K7" s="117"/>
    </row>
    <row r="8" spans="1:11" ht="14.1" customHeight="1" thickBot="1">
      <c r="A8" s="130"/>
      <c r="B8" s="351"/>
      <c r="C8" s="351"/>
      <c r="D8" s="104"/>
      <c r="E8" s="105"/>
      <c r="F8" s="353"/>
      <c r="G8" s="353"/>
      <c r="H8" s="353"/>
      <c r="I8" s="353"/>
      <c r="J8" s="353"/>
      <c r="K8" s="117"/>
    </row>
    <row r="9" spans="1:11" ht="14.1" customHeight="1" thickBot="1">
      <c r="A9" s="130"/>
      <c r="B9" s="351"/>
      <c r="C9" s="351"/>
      <c r="D9" s="106"/>
      <c r="E9" s="105"/>
      <c r="F9" s="353"/>
      <c r="G9" s="353"/>
      <c r="H9" s="353"/>
      <c r="I9" s="353"/>
      <c r="J9" s="353"/>
      <c r="K9" s="117"/>
    </row>
    <row r="10" spans="1:11" ht="14.1" customHeight="1" thickBot="1">
      <c r="A10" s="130"/>
      <c r="B10" s="351"/>
      <c r="C10" s="351"/>
      <c r="D10" s="107"/>
      <c r="E10" s="105"/>
      <c r="F10" s="353"/>
      <c r="G10" s="353"/>
      <c r="H10" s="353"/>
      <c r="I10" s="353"/>
      <c r="J10" s="353"/>
      <c r="K10" s="117"/>
    </row>
    <row r="11" spans="1:11" ht="14.1" customHeight="1" thickBot="1">
      <c r="A11" s="130"/>
      <c r="B11" s="351"/>
      <c r="C11" s="351"/>
      <c r="D11" s="108"/>
      <c r="E11" s="105"/>
      <c r="F11" s="353"/>
      <c r="G11" s="353"/>
      <c r="H11" s="353"/>
      <c r="I11" s="353"/>
      <c r="J11" s="353"/>
      <c r="K11" s="117"/>
    </row>
    <row r="12" spans="1:11" ht="14.1" customHeight="1" thickBot="1">
      <c r="A12" s="130"/>
      <c r="B12" s="351"/>
      <c r="C12" s="351"/>
      <c r="D12" s="109"/>
      <c r="E12" s="105"/>
      <c r="F12" s="353"/>
      <c r="G12" s="353"/>
      <c r="H12" s="353"/>
      <c r="I12" s="353"/>
      <c r="J12" s="353"/>
      <c r="K12" s="117"/>
    </row>
    <row r="13" spans="1:11" ht="14.1" customHeight="1" thickBot="1">
      <c r="A13" s="130"/>
      <c r="B13" s="351"/>
      <c r="C13" s="351"/>
      <c r="D13" s="110"/>
      <c r="E13" s="105"/>
      <c r="F13" s="353"/>
      <c r="G13" s="353"/>
      <c r="H13" s="353"/>
      <c r="I13" s="353"/>
      <c r="J13" s="353"/>
      <c r="K13" s="117"/>
    </row>
    <row r="14" spans="1:11" ht="14.1" customHeight="1" thickBot="1">
      <c r="A14" s="130"/>
      <c r="B14" s="351"/>
      <c r="C14" s="351"/>
      <c r="D14" s="111"/>
      <c r="E14" s="105"/>
      <c r="F14" s="353"/>
      <c r="G14" s="353"/>
      <c r="H14" s="353"/>
      <c r="I14" s="353"/>
      <c r="J14" s="353"/>
      <c r="K14" s="117"/>
    </row>
    <row r="15" spans="1:11" ht="14.1" customHeight="1" thickBot="1">
      <c r="A15" s="130"/>
      <c r="B15" s="351"/>
      <c r="C15" s="351"/>
      <c r="D15" s="112"/>
      <c r="E15" s="105"/>
      <c r="F15" s="353"/>
      <c r="G15" s="353"/>
      <c r="H15" s="353"/>
      <c r="I15" s="353"/>
      <c r="J15" s="353"/>
      <c r="K15" s="117"/>
    </row>
    <row r="16" spans="1:11" ht="15.75">
      <c r="A16" s="131"/>
      <c r="B16" s="352"/>
      <c r="C16" s="352"/>
      <c r="D16" s="118"/>
      <c r="E16" s="118"/>
      <c r="F16" s="118"/>
      <c r="G16" s="118"/>
      <c r="H16" s="118"/>
      <c r="I16" s="118"/>
      <c r="J16" s="118"/>
      <c r="K16" s="119"/>
    </row>
    <row r="17" spans="1:11" ht="18.75">
      <c r="A17" s="354" t="s">
        <v>81</v>
      </c>
      <c r="B17" s="354"/>
      <c r="C17" s="354"/>
      <c r="D17" s="354"/>
      <c r="E17" s="354"/>
      <c r="F17" s="354"/>
      <c r="G17" s="354"/>
      <c r="H17" s="354"/>
      <c r="I17" s="354"/>
      <c r="J17" s="354"/>
      <c r="K17" s="354"/>
    </row>
    <row r="18" spans="1:20" ht="20.1" customHeight="1">
      <c r="A18" s="345" t="s">
        <v>60</v>
      </c>
      <c r="B18" s="346"/>
      <c r="C18" s="346"/>
      <c r="D18" s="346"/>
      <c r="E18" s="346"/>
      <c r="F18" s="346"/>
      <c r="G18" s="346"/>
      <c r="H18" s="346"/>
      <c r="I18" s="346"/>
      <c r="J18" s="346"/>
      <c r="K18" s="346"/>
      <c r="M18" s="128" t="s">
        <v>64</v>
      </c>
      <c r="T18" s="128" t="s">
        <v>66</v>
      </c>
    </row>
    <row r="19" spans="1:11" ht="20.1" customHeight="1">
      <c r="A19" s="345" t="s">
        <v>70</v>
      </c>
      <c r="B19" s="346"/>
      <c r="C19" s="346"/>
      <c r="D19" s="346"/>
      <c r="E19" s="346"/>
      <c r="F19" s="346"/>
      <c r="G19" s="346"/>
      <c r="H19" s="346"/>
      <c r="I19" s="346"/>
      <c r="J19" s="346"/>
      <c r="K19" s="346"/>
    </row>
    <row r="20" spans="1:13" ht="20.1" customHeight="1">
      <c r="A20" s="345" t="s">
        <v>58</v>
      </c>
      <c r="B20" s="346"/>
      <c r="C20" s="346"/>
      <c r="D20" s="346"/>
      <c r="E20" s="346"/>
      <c r="F20" s="346"/>
      <c r="G20" s="346"/>
      <c r="H20" s="346"/>
      <c r="I20" s="346"/>
      <c r="J20" s="346"/>
      <c r="K20" s="346"/>
      <c r="M20" s="127"/>
    </row>
    <row r="21" spans="1:13" ht="39.95" customHeight="1">
      <c r="A21" s="347" t="s">
        <v>67</v>
      </c>
      <c r="B21" s="348"/>
      <c r="C21" s="348"/>
      <c r="D21" s="348"/>
      <c r="E21" s="348"/>
      <c r="F21" s="348"/>
      <c r="G21" s="348"/>
      <c r="H21" s="348"/>
      <c r="I21" s="348"/>
      <c r="J21" s="348"/>
      <c r="K21" s="348"/>
      <c r="M21" s="127"/>
    </row>
    <row r="22" spans="1:11" ht="39.95" customHeight="1">
      <c r="A22" s="347" t="s">
        <v>59</v>
      </c>
      <c r="B22" s="348"/>
      <c r="C22" s="348"/>
      <c r="D22" s="348"/>
      <c r="E22" s="348"/>
      <c r="F22" s="348"/>
      <c r="G22" s="348"/>
      <c r="H22" s="348"/>
      <c r="I22" s="348"/>
      <c r="J22" s="348"/>
      <c r="K22" s="348"/>
    </row>
    <row r="23" spans="1:11" ht="18.75">
      <c r="A23" s="342" t="s">
        <v>82</v>
      </c>
      <c r="B23" s="343"/>
      <c r="C23" s="343"/>
      <c r="D23" s="343"/>
      <c r="E23" s="343"/>
      <c r="F23" s="343"/>
      <c r="G23" s="343"/>
      <c r="H23" s="343"/>
      <c r="I23" s="343"/>
      <c r="J23" s="343"/>
      <c r="K23" s="344"/>
    </row>
    <row r="24" spans="1:11" ht="39.95" customHeight="1">
      <c r="A24" s="339" t="s">
        <v>61</v>
      </c>
      <c r="B24" s="340"/>
      <c r="C24" s="340"/>
      <c r="D24" s="340"/>
      <c r="E24" s="340"/>
      <c r="F24" s="340"/>
      <c r="G24" s="340"/>
      <c r="H24" s="340"/>
      <c r="I24" s="340"/>
      <c r="J24" s="340"/>
      <c r="K24" s="341"/>
    </row>
    <row r="25" spans="1:11" ht="60" customHeight="1">
      <c r="A25" s="339" t="s">
        <v>62</v>
      </c>
      <c r="B25" s="340"/>
      <c r="C25" s="340"/>
      <c r="D25" s="340"/>
      <c r="E25" s="340"/>
      <c r="F25" s="340"/>
      <c r="G25" s="340"/>
      <c r="H25" s="340"/>
      <c r="I25" s="340"/>
      <c r="J25" s="340"/>
      <c r="K25" s="341"/>
    </row>
    <row r="26" spans="1:11" ht="18.75">
      <c r="A26" s="342" t="s">
        <v>83</v>
      </c>
      <c r="B26" s="343"/>
      <c r="C26" s="343"/>
      <c r="D26" s="343"/>
      <c r="E26" s="343"/>
      <c r="F26" s="343"/>
      <c r="G26" s="343"/>
      <c r="H26" s="343"/>
      <c r="I26" s="343"/>
      <c r="J26" s="343"/>
      <c r="K26" s="344"/>
    </row>
    <row r="27" spans="1:11" ht="20.1" customHeight="1" thickBot="1">
      <c r="A27" s="339" t="s">
        <v>73</v>
      </c>
      <c r="B27" s="340"/>
      <c r="C27" s="340"/>
      <c r="D27" s="340"/>
      <c r="E27" s="340"/>
      <c r="F27" s="340"/>
      <c r="G27" s="340"/>
      <c r="H27" s="340"/>
      <c r="I27" s="340"/>
      <c r="J27" s="340"/>
      <c r="K27" s="341"/>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orientation="landscape" paperSize="9" scale="79" r:id="rId2"/>
  <headerFooter alignWithMargins="0"/>
  <colBreaks count="1" manualBreakCount="1">
    <brk id="11" max="26" man="1"/>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e15bede-6c53-45b6-95b3-b547ca2f55d2}">
  <dimension ref="A1:C182"/>
  <sheetViews>
    <sheetView workbookViewId="0" topLeftCell="A161">
      <selection pane="topLeft" activeCell="B168" sqref="B168"/>
    </sheetView>
  </sheetViews>
  <sheetFormatPr defaultRowHeight="11.25"/>
  <cols>
    <col min="1" max="1" width="9.142857142857142" style="132"/>
    <col min="2" max="2" width="140.42857142857142" style="132" customWidth="1"/>
    <col min="3" max="3" width="0" style="132" hidden="1" customWidth="1"/>
    <col min="4" max="4" width="9.142857142857142" style="132" customWidth="1"/>
    <col min="5" max="16384" width="9.142857142857142" style="132"/>
  </cols>
  <sheetData>
    <row r="1" spans="1:3" ht="12.75">
      <c r="A1" s="359" t="s">
        <v>85</v>
      </c>
      <c r="B1" s="360"/>
      <c r="C1" s="361"/>
    </row>
    <row r="2" spans="1:3" ht="13.5" thickBot="1">
      <c r="A2" s="362" t="s">
        <v>204</v>
      </c>
      <c r="B2" s="363"/>
      <c r="C2" s="364"/>
    </row>
    <row r="3" spans="1:3" ht="13.5" thickBot="1">
      <c r="A3" s="365" t="s">
        <v>205</v>
      </c>
      <c r="B3" s="366"/>
      <c r="C3" s="367"/>
    </row>
    <row r="4" spans="1:3" ht="26.25" thickBot="1">
      <c r="A4" s="164" t="s">
        <v>34</v>
      </c>
      <c r="B4" s="161" t="s">
        <v>86</v>
      </c>
      <c r="C4"/>
    </row>
    <row r="5" spans="1:3" ht="13.5" thickBot="1">
      <c r="A5" s="368" t="s">
        <v>206</v>
      </c>
      <c r="B5" s="369"/>
      <c r="C5" s="370"/>
    </row>
    <row r="6" spans="1:3" ht="13.5" thickBot="1">
      <c r="A6" s="164" t="s">
        <v>207</v>
      </c>
      <c r="B6" s="371" t="s">
        <v>208</v>
      </c>
      <c r="C6" s="372"/>
    </row>
    <row r="7" spans="1:3" ht="13.5" thickBot="1">
      <c r="A7" s="164" t="s">
        <v>209</v>
      </c>
      <c r="B7" s="371" t="s">
        <v>210</v>
      </c>
      <c r="C7" s="372"/>
    </row>
    <row r="8" spans="1:3" ht="77.25" thickBot="1">
      <c r="A8" s="165" t="s">
        <v>202</v>
      </c>
      <c r="B8" s="160" t="s">
        <v>203</v>
      </c>
      <c r="C8"/>
    </row>
    <row r="9" spans="1:3" ht="77.25" thickBot="1">
      <c r="A9" s="165" t="s">
        <v>211</v>
      </c>
      <c r="B9" s="146" t="s">
        <v>212</v>
      </c>
      <c r="C9"/>
    </row>
    <row r="10" spans="1:3" ht="77.25" thickBot="1">
      <c r="A10" s="165" t="s">
        <v>213</v>
      </c>
      <c r="B10" s="146" t="s">
        <v>214</v>
      </c>
      <c r="C10"/>
    </row>
    <row r="11" spans="1:3" ht="64.5" thickBot="1">
      <c r="A11" s="165" t="s">
        <v>215</v>
      </c>
      <c r="B11" s="146" t="s">
        <v>216</v>
      </c>
      <c r="C11"/>
    </row>
    <row r="12" spans="1:3" ht="51.75" thickBot="1">
      <c r="A12" s="165" t="s">
        <v>217</v>
      </c>
      <c r="B12" s="160" t="s">
        <v>218</v>
      </c>
      <c r="C12"/>
    </row>
    <row r="13" spans="1:3" ht="64.5" thickBot="1">
      <c r="A13" s="165" t="s">
        <v>219</v>
      </c>
      <c r="B13" s="160" t="s">
        <v>87</v>
      </c>
      <c r="C13"/>
    </row>
    <row r="14" spans="1:3" ht="77.25" thickBot="1">
      <c r="A14" s="165" t="s">
        <v>220</v>
      </c>
      <c r="B14" s="160" t="s">
        <v>221</v>
      </c>
      <c r="C14"/>
    </row>
    <row r="15" spans="1:3" ht="51.75" thickBot="1">
      <c r="A15" s="165" t="s">
        <v>222</v>
      </c>
      <c r="B15" s="160" t="s">
        <v>223</v>
      </c>
      <c r="C15"/>
    </row>
    <row r="16" spans="1:3" ht="64.5" thickBot="1">
      <c r="A16" s="165" t="s">
        <v>224</v>
      </c>
      <c r="B16" s="162" t="s">
        <v>421</v>
      </c>
      <c r="C16"/>
    </row>
    <row r="17" spans="1:3" ht="15.75" thickBot="1">
      <c r="A17" s="165" t="s">
        <v>225</v>
      </c>
      <c r="B17" s="160" t="s">
        <v>88</v>
      </c>
      <c r="C17"/>
    </row>
    <row r="18" spans="1:3" ht="15.75" thickBot="1">
      <c r="A18" s="165" t="s">
        <v>226</v>
      </c>
      <c r="B18" s="160" t="s">
        <v>227</v>
      </c>
      <c r="C18"/>
    </row>
    <row r="19" spans="1:3" ht="13.5" thickBot="1">
      <c r="A19" s="164" t="s">
        <v>228</v>
      </c>
      <c r="B19" s="355" t="s">
        <v>89</v>
      </c>
      <c r="C19" s="356"/>
    </row>
    <row r="20" spans="1:3" ht="15.75" thickBot="1">
      <c r="A20" s="165" t="s">
        <v>229</v>
      </c>
      <c r="B20" s="160" t="s">
        <v>90</v>
      </c>
      <c r="C20"/>
    </row>
    <row r="21" spans="1:3" ht="15.75" thickBot="1">
      <c r="A21" s="165" t="s">
        <v>230</v>
      </c>
      <c r="B21" s="160" t="s">
        <v>91</v>
      </c>
      <c r="C21"/>
    </row>
    <row r="22" spans="1:3" ht="39" thickBot="1">
      <c r="A22" s="165" t="s">
        <v>231</v>
      </c>
      <c r="B22" s="160" t="s">
        <v>92</v>
      </c>
      <c r="C22"/>
    </row>
    <row r="23" spans="1:3" ht="15.75" thickBot="1">
      <c r="A23" s="165" t="s">
        <v>232</v>
      </c>
      <c r="B23" s="160" t="s">
        <v>93</v>
      </c>
      <c r="C23"/>
    </row>
    <row r="24" spans="1:3" ht="15.75" thickBot="1">
      <c r="A24" s="165" t="s">
        <v>233</v>
      </c>
      <c r="B24" s="160" t="s">
        <v>94</v>
      </c>
      <c r="C24"/>
    </row>
    <row r="25" spans="1:3" ht="15.75" thickBot="1">
      <c r="A25" s="165" t="s">
        <v>234</v>
      </c>
      <c r="B25" s="160" t="s">
        <v>95</v>
      </c>
      <c r="C25"/>
    </row>
    <row r="26" spans="1:3" ht="15.75" thickBot="1">
      <c r="A26" s="165" t="s">
        <v>235</v>
      </c>
      <c r="B26" s="160" t="s">
        <v>96</v>
      </c>
      <c r="C26"/>
    </row>
    <row r="27" spans="1:3" ht="15.75" thickBot="1">
      <c r="A27" s="165" t="s">
        <v>236</v>
      </c>
      <c r="B27" s="160" t="s">
        <v>97</v>
      </c>
      <c r="C27"/>
    </row>
    <row r="28" spans="1:3" ht="15.75" thickBot="1">
      <c r="A28" s="165" t="s">
        <v>237</v>
      </c>
      <c r="B28" s="160" t="s">
        <v>238</v>
      </c>
      <c r="C28"/>
    </row>
    <row r="29" spans="1:3" ht="15.75" thickBot="1">
      <c r="A29" s="165" t="s">
        <v>239</v>
      </c>
      <c r="B29" s="160" t="s">
        <v>98</v>
      </c>
      <c r="C29"/>
    </row>
    <row r="30" spans="1:3" ht="15.75" thickBot="1">
      <c r="A30" s="165" t="s">
        <v>240</v>
      </c>
      <c r="B30" s="160" t="s">
        <v>99</v>
      </c>
      <c r="C30"/>
    </row>
    <row r="31" spans="1:3" ht="15.75" thickBot="1">
      <c r="A31" s="165" t="s">
        <v>241</v>
      </c>
      <c r="B31" s="160" t="s">
        <v>100</v>
      </c>
      <c r="C31"/>
    </row>
    <row r="32" spans="1:3" ht="15.75" thickBot="1">
      <c r="A32" s="165" t="s">
        <v>242</v>
      </c>
      <c r="B32" s="160" t="s">
        <v>101</v>
      </c>
      <c r="C32"/>
    </row>
    <row r="33" spans="1:3" ht="15.75" thickBot="1">
      <c r="A33" s="165" t="s">
        <v>243</v>
      </c>
      <c r="B33" s="160" t="s">
        <v>102</v>
      </c>
      <c r="C33"/>
    </row>
    <row r="34" spans="1:3" ht="15.75" thickBot="1">
      <c r="A34" s="165" t="s">
        <v>244</v>
      </c>
      <c r="B34" s="160" t="s">
        <v>103</v>
      </c>
      <c r="C34"/>
    </row>
    <row r="35" spans="1:3" ht="15.75" thickBot="1">
      <c r="A35" s="165" t="s">
        <v>245</v>
      </c>
      <c r="B35" s="160" t="s">
        <v>104</v>
      </c>
      <c r="C35"/>
    </row>
    <row r="36" spans="1:3" ht="15.75" thickBot="1">
      <c r="A36" s="165" t="s">
        <v>246</v>
      </c>
      <c r="B36" s="160" t="s">
        <v>105</v>
      </c>
      <c r="C36"/>
    </row>
    <row r="37" spans="1:3" ht="15.75" thickBot="1">
      <c r="A37" s="165" t="s">
        <v>247</v>
      </c>
      <c r="B37" s="160" t="s">
        <v>106</v>
      </c>
      <c r="C37"/>
    </row>
    <row r="38" spans="1:3" ht="15.75" thickBot="1">
      <c r="A38" s="165" t="s">
        <v>248</v>
      </c>
      <c r="B38" s="160" t="s">
        <v>107</v>
      </c>
      <c r="C38"/>
    </row>
    <row r="39" spans="1:3" ht="15.75" thickBot="1">
      <c r="A39" s="165" t="s">
        <v>249</v>
      </c>
      <c r="B39" s="160" t="s">
        <v>250</v>
      </c>
      <c r="C39"/>
    </row>
    <row r="40" spans="1:3" ht="15.75" thickBot="1">
      <c r="A40" s="165" t="s">
        <v>251</v>
      </c>
      <c r="B40" s="160" t="s">
        <v>108</v>
      </c>
      <c r="C40"/>
    </row>
    <row r="41" spans="1:3" ht="15.75" thickBot="1">
      <c r="A41" s="165" t="s">
        <v>252</v>
      </c>
      <c r="B41" s="160" t="s">
        <v>109</v>
      </c>
      <c r="C41"/>
    </row>
    <row r="42" spans="1:3" ht="15.75" thickBot="1">
      <c r="A42" s="165" t="s">
        <v>253</v>
      </c>
      <c r="B42" s="160" t="s">
        <v>110</v>
      </c>
      <c r="C42"/>
    </row>
    <row r="43" spans="1:3" ht="15.75" thickBot="1">
      <c r="A43" s="165" t="s">
        <v>254</v>
      </c>
      <c r="B43" s="160" t="s">
        <v>111</v>
      </c>
      <c r="C43"/>
    </row>
    <row r="44" spans="1:3" ht="15.75" thickBot="1">
      <c r="A44" s="165" t="s">
        <v>255</v>
      </c>
      <c r="B44" s="160" t="s">
        <v>256</v>
      </c>
      <c r="C44"/>
    </row>
    <row r="45" spans="1:3" ht="15.75" thickBot="1">
      <c r="A45" s="165" t="s">
        <v>257</v>
      </c>
      <c r="B45" s="160" t="s">
        <v>112</v>
      </c>
      <c r="C45"/>
    </row>
    <row r="46" spans="1:3" ht="15.75" thickBot="1">
      <c r="A46" s="165" t="s">
        <v>258</v>
      </c>
      <c r="B46" s="160" t="s">
        <v>113</v>
      </c>
      <c r="C46"/>
    </row>
    <row r="47" spans="1:3" ht="15.75" thickBot="1">
      <c r="A47" s="165" t="s">
        <v>259</v>
      </c>
      <c r="B47" s="160" t="s">
        <v>114</v>
      </c>
      <c r="C47"/>
    </row>
    <row r="48" spans="1:3" ht="15.75" thickBot="1">
      <c r="A48" s="165" t="s">
        <v>260</v>
      </c>
      <c r="B48" s="160" t="s">
        <v>115</v>
      </c>
      <c r="C48"/>
    </row>
    <row r="49" spans="1:3" ht="15.75" thickBot="1">
      <c r="A49" s="165" t="s">
        <v>261</v>
      </c>
      <c r="B49" s="160" t="s">
        <v>116</v>
      </c>
      <c r="C49"/>
    </row>
    <row r="50" spans="1:3" ht="15.75" thickBot="1">
      <c r="A50" s="165" t="s">
        <v>262</v>
      </c>
      <c r="B50" s="160" t="s">
        <v>117</v>
      </c>
      <c r="C50"/>
    </row>
    <row r="51" spans="1:3" ht="15.75" thickBot="1">
      <c r="A51" s="165" t="s">
        <v>263</v>
      </c>
      <c r="B51" s="160" t="s">
        <v>118</v>
      </c>
      <c r="C51"/>
    </row>
    <row r="52" spans="1:3" ht="15.75" thickBot="1">
      <c r="A52" s="165" t="s">
        <v>264</v>
      </c>
      <c r="B52" s="160" t="s">
        <v>119</v>
      </c>
      <c r="C52"/>
    </row>
    <row r="53" spans="1:3" ht="15.75" thickBot="1">
      <c r="A53" s="165" t="s">
        <v>265</v>
      </c>
      <c r="B53" s="160" t="s">
        <v>120</v>
      </c>
      <c r="C53"/>
    </row>
    <row r="54" spans="1:3" ht="15.75" thickBot="1">
      <c r="A54" s="165" t="s">
        <v>266</v>
      </c>
      <c r="B54" s="160" t="s">
        <v>121</v>
      </c>
      <c r="C54"/>
    </row>
    <row r="55" spans="1:3" ht="15.75" thickBot="1">
      <c r="A55" s="165" t="s">
        <v>267</v>
      </c>
      <c r="B55" s="160" t="s">
        <v>122</v>
      </c>
      <c r="C55"/>
    </row>
    <row r="56" spans="1:3" ht="15.75" thickBot="1">
      <c r="A56" s="165" t="s">
        <v>268</v>
      </c>
      <c r="B56" s="160" t="s">
        <v>123</v>
      </c>
      <c r="C56"/>
    </row>
    <row r="57" spans="1:3" ht="15.75" thickBot="1">
      <c r="A57" s="165" t="s">
        <v>269</v>
      </c>
      <c r="B57" s="160" t="s">
        <v>124</v>
      </c>
      <c r="C57"/>
    </row>
    <row r="58" spans="1:3" ht="15.75" thickBot="1">
      <c r="A58" s="165" t="s">
        <v>270</v>
      </c>
      <c r="B58" s="160" t="s">
        <v>125</v>
      </c>
      <c r="C58"/>
    </row>
    <row r="59" spans="1:3" ht="15.75" thickBot="1">
      <c r="A59" s="165" t="s">
        <v>271</v>
      </c>
      <c r="B59" s="160" t="s">
        <v>126</v>
      </c>
      <c r="C59"/>
    </row>
    <row r="60" spans="1:3" ht="15.75" thickBot="1">
      <c r="A60" s="165" t="s">
        <v>272</v>
      </c>
      <c r="B60" s="160" t="s">
        <v>127</v>
      </c>
      <c r="C60"/>
    </row>
    <row r="61" spans="1:3" ht="15.75" thickBot="1">
      <c r="A61" s="165" t="s">
        <v>273</v>
      </c>
      <c r="B61" s="160" t="s">
        <v>128</v>
      </c>
      <c r="C61"/>
    </row>
    <row r="62" spans="1:3" ht="15.75" thickBot="1">
      <c r="A62" s="165" t="s">
        <v>274</v>
      </c>
      <c r="B62" s="160" t="s">
        <v>129</v>
      </c>
      <c r="C62"/>
    </row>
    <row r="63" spans="1:3" ht="15.75" thickBot="1">
      <c r="A63" s="165" t="s">
        <v>275</v>
      </c>
      <c r="B63" s="160" t="s">
        <v>130</v>
      </c>
      <c r="C63"/>
    </row>
    <row r="64" spans="1:3" ht="15.75" thickBot="1">
      <c r="A64" s="165" t="s">
        <v>276</v>
      </c>
      <c r="B64" s="160" t="s">
        <v>131</v>
      </c>
      <c r="C64"/>
    </row>
    <row r="65" spans="1:3" ht="15.75" thickBot="1">
      <c r="A65" s="165" t="s">
        <v>277</v>
      </c>
      <c r="B65" s="160" t="s">
        <v>132</v>
      </c>
      <c r="C65"/>
    </row>
    <row r="66" spans="1:3" ht="15.75" thickBot="1">
      <c r="A66" s="165" t="s">
        <v>278</v>
      </c>
      <c r="B66" s="160" t="s">
        <v>133</v>
      </c>
      <c r="C66"/>
    </row>
    <row r="67" spans="1:3" ht="15.75" thickBot="1">
      <c r="A67" s="165" t="s">
        <v>279</v>
      </c>
      <c r="B67" s="160" t="s">
        <v>134</v>
      </c>
      <c r="C67"/>
    </row>
    <row r="68" spans="1:3" ht="15.75" thickBot="1">
      <c r="A68" s="165" t="s">
        <v>280</v>
      </c>
      <c r="B68" s="160" t="s">
        <v>135</v>
      </c>
      <c r="C68"/>
    </row>
    <row r="69" spans="1:3" ht="15.75" thickBot="1">
      <c r="A69" s="165" t="s">
        <v>281</v>
      </c>
      <c r="B69" s="160" t="s">
        <v>136</v>
      </c>
      <c r="C69"/>
    </row>
    <row r="70" spans="1:3" ht="15.75" thickBot="1">
      <c r="A70" s="165" t="s">
        <v>282</v>
      </c>
      <c r="B70" s="160" t="s">
        <v>137</v>
      </c>
      <c r="C70"/>
    </row>
    <row r="71" spans="1:3" ht="15.75" thickBot="1">
      <c r="A71" s="165" t="s">
        <v>283</v>
      </c>
      <c r="B71" s="160" t="s">
        <v>138</v>
      </c>
      <c r="C71"/>
    </row>
    <row r="72" spans="1:3" ht="15.75" thickBot="1">
      <c r="A72" s="165" t="s">
        <v>284</v>
      </c>
      <c r="B72" s="160" t="s">
        <v>139</v>
      </c>
      <c r="C72"/>
    </row>
    <row r="73" spans="1:3" ht="15.75" thickBot="1">
      <c r="A73" s="165" t="s">
        <v>285</v>
      </c>
      <c r="B73" s="160" t="s">
        <v>286</v>
      </c>
      <c r="C73"/>
    </row>
    <row r="74" spans="1:3" ht="13.5" thickBot="1">
      <c r="A74" s="164" t="s">
        <v>287</v>
      </c>
      <c r="B74" s="355" t="s">
        <v>288</v>
      </c>
      <c r="C74" s="356"/>
    </row>
    <row r="75" spans="1:3" ht="13.5" thickBot="1">
      <c r="A75" s="164" t="s">
        <v>289</v>
      </c>
      <c r="B75" s="357" t="s">
        <v>290</v>
      </c>
      <c r="C75" s="358"/>
    </row>
    <row r="76" spans="1:3" ht="39" thickBot="1">
      <c r="A76" s="165" t="s">
        <v>291</v>
      </c>
      <c r="B76" s="160" t="s">
        <v>140</v>
      </c>
      <c r="C76"/>
    </row>
    <row r="77" spans="1:3" ht="15.75" thickBot="1">
      <c r="A77" s="165" t="s">
        <v>292</v>
      </c>
      <c r="B77" s="162" t="s">
        <v>422</v>
      </c>
      <c r="C77"/>
    </row>
    <row r="78" spans="1:3" ht="13.5" thickBot="1">
      <c r="A78" s="164" t="s">
        <v>293</v>
      </c>
      <c r="B78" s="355" t="s">
        <v>31</v>
      </c>
      <c r="C78" s="356"/>
    </row>
    <row r="79" spans="1:3" ht="15.75" thickBot="1">
      <c r="A79" s="165" t="s">
        <v>294</v>
      </c>
      <c r="B79" s="147" t="s">
        <v>141</v>
      </c>
      <c r="C79"/>
    </row>
    <row r="80" spans="1:3" ht="15.75" thickBot="1">
      <c r="A80" s="165" t="s">
        <v>295</v>
      </c>
      <c r="B80" s="147" t="s">
        <v>142</v>
      </c>
      <c r="C80"/>
    </row>
    <row r="81" spans="1:3" ht="15.75" thickBot="1">
      <c r="A81" s="165" t="s">
        <v>296</v>
      </c>
      <c r="B81" s="147" t="s">
        <v>143</v>
      </c>
      <c r="C81"/>
    </row>
    <row r="82" spans="1:3" ht="15.75" thickBot="1">
      <c r="A82" s="165" t="s">
        <v>297</v>
      </c>
      <c r="B82" s="147" t="s">
        <v>144</v>
      </c>
      <c r="C82"/>
    </row>
    <row r="83" spans="1:3" ht="15.75" thickBot="1">
      <c r="A83" s="165" t="s">
        <v>298</v>
      </c>
      <c r="B83" s="147" t="s">
        <v>145</v>
      </c>
      <c r="C83"/>
    </row>
    <row r="84" spans="1:3" ht="15.75" thickBot="1">
      <c r="A84" s="165" t="s">
        <v>299</v>
      </c>
      <c r="B84" s="147" t="s">
        <v>146</v>
      </c>
      <c r="C84"/>
    </row>
    <row r="85" spans="1:3" ht="15.75" thickBot="1">
      <c r="A85" s="165" t="s">
        <v>300</v>
      </c>
      <c r="B85" s="147" t="s">
        <v>147</v>
      </c>
      <c r="C85"/>
    </row>
    <row r="86" spans="1:3" ht="15.75" thickBot="1">
      <c r="A86" s="165" t="s">
        <v>301</v>
      </c>
      <c r="B86" s="147" t="s">
        <v>148</v>
      </c>
      <c r="C86"/>
    </row>
    <row r="87" spans="1:3" ht="15.75" thickBot="1">
      <c r="A87" s="165" t="s">
        <v>302</v>
      </c>
      <c r="B87" s="147" t="s">
        <v>149</v>
      </c>
      <c r="C87"/>
    </row>
    <row r="88" spans="1:3" ht="15.75" thickBot="1">
      <c r="A88" s="165" t="s">
        <v>303</v>
      </c>
      <c r="B88" s="147" t="s">
        <v>150</v>
      </c>
      <c r="C88"/>
    </row>
    <row r="89" spans="1:3" ht="15.75" thickBot="1">
      <c r="A89" s="165" t="s">
        <v>304</v>
      </c>
      <c r="B89" s="147" t="s">
        <v>151</v>
      </c>
      <c r="C89"/>
    </row>
    <row r="90" spans="1:3" ht="15.75" thickBot="1">
      <c r="A90" s="165" t="s">
        <v>305</v>
      </c>
      <c r="B90" s="147" t="s">
        <v>152</v>
      </c>
      <c r="C90"/>
    </row>
    <row r="91" spans="1:3" ht="15.75" thickBot="1">
      <c r="A91" s="165" t="s">
        <v>306</v>
      </c>
      <c r="B91" s="147" t="s">
        <v>153</v>
      </c>
      <c r="C91"/>
    </row>
    <row r="92" spans="1:3" ht="15.75" thickBot="1">
      <c r="A92" s="165" t="s">
        <v>307</v>
      </c>
      <c r="B92" s="147" t="s">
        <v>154</v>
      </c>
      <c r="C92"/>
    </row>
    <row r="93" spans="1:3" ht="15.75" thickBot="1">
      <c r="A93" s="165" t="s">
        <v>308</v>
      </c>
      <c r="B93" s="147" t="s">
        <v>286</v>
      </c>
      <c r="C93"/>
    </row>
    <row r="94" spans="1:3" ht="13.5" thickBot="1">
      <c r="A94" s="164" t="s">
        <v>309</v>
      </c>
      <c r="B94" s="355" t="s">
        <v>310</v>
      </c>
      <c r="C94" s="356"/>
    </row>
    <row r="95" spans="1:3" ht="13.5" thickBot="1">
      <c r="A95" s="164" t="s">
        <v>311</v>
      </c>
      <c r="B95" s="357" t="s">
        <v>290</v>
      </c>
      <c r="C95" s="358"/>
    </row>
    <row r="96" spans="1:3" ht="15.75" thickBot="1">
      <c r="A96" s="165" t="s">
        <v>312</v>
      </c>
      <c r="B96" s="160" t="s">
        <v>155</v>
      </c>
      <c r="C96"/>
    </row>
    <row r="97" spans="1:3" ht="15.75" thickBot="1">
      <c r="A97" s="165" t="s">
        <v>313</v>
      </c>
      <c r="B97" s="160" t="s">
        <v>156</v>
      </c>
      <c r="C97"/>
    </row>
    <row r="98" spans="1:3" ht="13.5" thickBot="1">
      <c r="A98" s="164" t="s">
        <v>314</v>
      </c>
      <c r="B98" s="368" t="s">
        <v>31</v>
      </c>
      <c r="C98" s="370"/>
    </row>
    <row r="99" spans="1:3" ht="26.25" thickBot="1">
      <c r="A99" s="165" t="s">
        <v>315</v>
      </c>
      <c r="B99" s="160" t="s">
        <v>157</v>
      </c>
      <c r="C99"/>
    </row>
    <row r="100" spans="1:3" ht="15.75" thickBot="1">
      <c r="A100" s="165" t="s">
        <v>316</v>
      </c>
      <c r="B100" s="160" t="s">
        <v>286</v>
      </c>
      <c r="C100"/>
    </row>
    <row r="101" spans="1:3" ht="13.5" thickBot="1">
      <c r="A101" s="164" t="s">
        <v>317</v>
      </c>
      <c r="B101" s="355" t="s">
        <v>318</v>
      </c>
      <c r="C101" s="356"/>
    </row>
    <row r="102" spans="1:3" ht="13.5" thickBot="1">
      <c r="A102" s="164" t="s">
        <v>319</v>
      </c>
      <c r="B102" s="357" t="s">
        <v>290</v>
      </c>
      <c r="C102" s="358"/>
    </row>
    <row r="103" spans="1:3" ht="39" thickBot="1">
      <c r="A103" s="165" t="s">
        <v>320</v>
      </c>
      <c r="B103" s="160" t="s">
        <v>321</v>
      </c>
      <c r="C103"/>
    </row>
    <row r="104" spans="1:3" ht="15.75" thickBot="1">
      <c r="A104" s="165" t="s">
        <v>322</v>
      </c>
      <c r="B104" s="160" t="s">
        <v>158</v>
      </c>
      <c r="C104"/>
    </row>
    <row r="105" spans="1:3" ht="15.75" thickBot="1">
      <c r="A105" s="165" t="s">
        <v>323</v>
      </c>
      <c r="B105" s="160" t="s">
        <v>159</v>
      </c>
      <c r="C105"/>
    </row>
    <row r="106" spans="1:3" ht="15.75" thickBot="1">
      <c r="A106" s="165" t="s">
        <v>324</v>
      </c>
      <c r="B106" s="160" t="s">
        <v>227</v>
      </c>
      <c r="C106"/>
    </row>
    <row r="107" spans="1:3" ht="13.5" thickBot="1">
      <c r="A107" s="164" t="s">
        <v>325</v>
      </c>
      <c r="B107" s="368" t="s">
        <v>31</v>
      </c>
      <c r="C107" s="370"/>
    </row>
    <row r="108" spans="1:3" ht="15.75" thickBot="1">
      <c r="A108" s="165" t="s">
        <v>326</v>
      </c>
      <c r="B108" s="160" t="s">
        <v>327</v>
      </c>
      <c r="C108"/>
    </row>
    <row r="109" spans="1:3" ht="15.75" thickBot="1">
      <c r="A109" s="165" t="s">
        <v>328</v>
      </c>
      <c r="B109" s="160" t="s">
        <v>329</v>
      </c>
      <c r="C109"/>
    </row>
    <row r="110" spans="1:3" ht="15.75" thickBot="1">
      <c r="A110" s="165" t="s">
        <v>330</v>
      </c>
      <c r="B110" s="160" t="s">
        <v>160</v>
      </c>
      <c r="C110"/>
    </row>
    <row r="111" spans="1:3" ht="15.75" thickBot="1">
      <c r="A111" s="165" t="s">
        <v>331</v>
      </c>
      <c r="B111" s="160" t="s">
        <v>161</v>
      </c>
      <c r="C111"/>
    </row>
    <row r="112" spans="1:3" ht="15.75" thickBot="1">
      <c r="A112" s="165" t="s">
        <v>332</v>
      </c>
      <c r="B112" s="160" t="s">
        <v>162</v>
      </c>
      <c r="C112"/>
    </row>
    <row r="113" spans="1:3" ht="15.75" thickBot="1">
      <c r="A113" s="165" t="s">
        <v>333</v>
      </c>
      <c r="B113" s="160" t="s">
        <v>163</v>
      </c>
      <c r="C113"/>
    </row>
    <row r="114" spans="1:3" ht="15.75" thickBot="1">
      <c r="A114" s="165" t="s">
        <v>334</v>
      </c>
      <c r="B114" s="160" t="s">
        <v>164</v>
      </c>
      <c r="C114"/>
    </row>
    <row r="115" spans="1:3" ht="15.75" thickBot="1">
      <c r="A115" s="165" t="s">
        <v>335</v>
      </c>
      <c r="B115" s="160" t="s">
        <v>165</v>
      </c>
      <c r="C115"/>
    </row>
    <row r="116" spans="1:3" ht="15.75" thickBot="1">
      <c r="A116" s="165" t="s">
        <v>336</v>
      </c>
      <c r="B116" s="160" t="s">
        <v>166</v>
      </c>
      <c r="C116"/>
    </row>
    <row r="117" spans="1:3" ht="15.75" thickBot="1">
      <c r="A117" s="165" t="s">
        <v>337</v>
      </c>
      <c r="B117" s="160" t="s">
        <v>338</v>
      </c>
      <c r="C117"/>
    </row>
    <row r="118" spans="1:3" ht="15.75" thickBot="1">
      <c r="A118" s="165" t="s">
        <v>339</v>
      </c>
      <c r="B118" s="160" t="s">
        <v>340</v>
      </c>
      <c r="C118"/>
    </row>
    <row r="119" spans="1:3" ht="15.75" thickBot="1">
      <c r="A119" s="165" t="s">
        <v>341</v>
      </c>
      <c r="B119" s="160" t="s">
        <v>342</v>
      </c>
      <c r="C119"/>
    </row>
    <row r="120" spans="1:3" ht="15.75" thickBot="1">
      <c r="A120" s="165" t="s">
        <v>343</v>
      </c>
      <c r="B120" s="160" t="s">
        <v>286</v>
      </c>
      <c r="C120"/>
    </row>
    <row r="121" spans="1:3" ht="13.5" thickBot="1">
      <c r="A121" s="164" t="s">
        <v>344</v>
      </c>
      <c r="B121" s="355" t="s">
        <v>345</v>
      </c>
      <c r="C121" s="356"/>
    </row>
    <row r="122" spans="1:3" ht="13.5" thickBot="1">
      <c r="A122" s="164" t="s">
        <v>346</v>
      </c>
      <c r="B122" s="357" t="s">
        <v>290</v>
      </c>
      <c r="C122" s="358"/>
    </row>
    <row r="123" spans="1:3" ht="15.75" thickBot="1">
      <c r="A123" s="165" t="s">
        <v>347</v>
      </c>
      <c r="B123" s="169" t="s">
        <v>424</v>
      </c>
      <c r="C123"/>
    </row>
    <row r="124" spans="1:3" ht="15.75" thickBot="1">
      <c r="A124" s="165" t="s">
        <v>348</v>
      </c>
      <c r="B124" s="170" t="s">
        <v>423</v>
      </c>
      <c r="C124"/>
    </row>
    <row r="125" spans="1:3" ht="15.75" thickBot="1">
      <c r="A125" s="165" t="s">
        <v>349</v>
      </c>
      <c r="B125" s="170" t="s">
        <v>425</v>
      </c>
      <c r="C125"/>
    </row>
    <row r="126" spans="1:3" ht="15.75" thickBot="1">
      <c r="A126" s="165" t="s">
        <v>350</v>
      </c>
      <c r="B126" s="170" t="s">
        <v>426</v>
      </c>
      <c r="C126"/>
    </row>
    <row r="127" spans="1:3" ht="13.5" thickBot="1">
      <c r="A127" s="164" t="s">
        <v>351</v>
      </c>
      <c r="B127" s="368" t="s">
        <v>75</v>
      </c>
      <c r="C127" s="370"/>
    </row>
    <row r="128" spans="1:3" ht="15.75" thickBot="1">
      <c r="A128" s="165" t="s">
        <v>352</v>
      </c>
      <c r="B128" s="146" t="s">
        <v>167</v>
      </c>
      <c r="C128"/>
    </row>
    <row r="129" spans="1:3" ht="15.75" thickBot="1">
      <c r="A129" s="165" t="s">
        <v>353</v>
      </c>
      <c r="B129" s="171" t="s">
        <v>168</v>
      </c>
      <c r="C129"/>
    </row>
    <row r="130" spans="1:3" ht="15.75" thickBot="1">
      <c r="A130" s="165" t="s">
        <v>354</v>
      </c>
      <c r="B130" s="172" t="s">
        <v>169</v>
      </c>
      <c r="C130"/>
    </row>
    <row r="131" spans="1:3" ht="15.75" thickBot="1">
      <c r="A131" s="165" t="s">
        <v>355</v>
      </c>
      <c r="B131" s="146" t="s">
        <v>170</v>
      </c>
      <c r="C131"/>
    </row>
    <row r="132" spans="1:3" ht="15.75" thickBot="1">
      <c r="A132" s="165" t="s">
        <v>356</v>
      </c>
      <c r="B132" s="148" t="s">
        <v>171</v>
      </c>
      <c r="C132"/>
    </row>
    <row r="133" spans="1:3" ht="13.5" thickBot="1">
      <c r="A133" s="164" t="s">
        <v>357</v>
      </c>
      <c r="B133" s="368" t="s">
        <v>358</v>
      </c>
      <c r="C133" s="370"/>
    </row>
    <row r="134" spans="1:3" ht="15.75" thickBot="1">
      <c r="A134" s="165" t="s">
        <v>359</v>
      </c>
      <c r="B134" s="166" t="s">
        <v>360</v>
      </c>
      <c r="C134"/>
    </row>
    <row r="135" spans="1:3" ht="15.75" thickBot="1">
      <c r="A135" s="165" t="s">
        <v>361</v>
      </c>
      <c r="B135" s="166" t="s">
        <v>362</v>
      </c>
      <c r="C135"/>
    </row>
    <row r="136" spans="1:3" ht="15.75" thickBot="1">
      <c r="A136" s="165" t="s">
        <v>363</v>
      </c>
      <c r="B136" s="146" t="s">
        <v>364</v>
      </c>
      <c r="C136"/>
    </row>
    <row r="137" spans="1:3" ht="15.75" thickBot="1">
      <c r="A137" s="165" t="s">
        <v>365</v>
      </c>
      <c r="B137" s="146" t="s">
        <v>366</v>
      </c>
      <c r="C137"/>
    </row>
    <row r="138" spans="1:3" ht="15.75" thickBot="1">
      <c r="A138" s="165" t="s">
        <v>367</v>
      </c>
      <c r="B138" s="146" t="s">
        <v>368</v>
      </c>
      <c r="C138"/>
    </row>
    <row r="139" spans="1:3" ht="15.75" thickBot="1">
      <c r="A139" s="165" t="s">
        <v>369</v>
      </c>
      <c r="B139" s="146" t="s">
        <v>370</v>
      </c>
      <c r="C139"/>
    </row>
    <row r="140" spans="1:3" ht="13.5" thickBot="1">
      <c r="A140" s="164" t="s">
        <v>371</v>
      </c>
      <c r="B140" s="355" t="s">
        <v>172</v>
      </c>
      <c r="C140" s="356"/>
    </row>
    <row r="141" spans="1:3" ht="15.75" thickBot="1">
      <c r="A141" s="165" t="s">
        <v>372</v>
      </c>
      <c r="B141" s="160" t="s">
        <v>173</v>
      </c>
      <c r="C141"/>
    </row>
    <row r="142" spans="1:3" ht="15.75" thickBot="1">
      <c r="A142" s="165" t="s">
        <v>373</v>
      </c>
      <c r="B142" s="160" t="s">
        <v>174</v>
      </c>
      <c r="C142"/>
    </row>
    <row r="143" spans="1:3" ht="15.75" thickBot="1">
      <c r="A143" s="165" t="s">
        <v>374</v>
      </c>
      <c r="B143" s="160" t="s">
        <v>175</v>
      </c>
      <c r="C143"/>
    </row>
    <row r="144" spans="1:3" ht="15.75" thickBot="1">
      <c r="A144" s="165" t="s">
        <v>375</v>
      </c>
      <c r="B144" s="160" t="s">
        <v>176</v>
      </c>
      <c r="C144"/>
    </row>
    <row r="145" spans="1:3" ht="15.75" thickBot="1">
      <c r="A145" s="165" t="s">
        <v>376</v>
      </c>
      <c r="B145" s="160" t="s">
        <v>177</v>
      </c>
      <c r="C145"/>
    </row>
    <row r="146" spans="1:3" ht="15.75" thickBot="1">
      <c r="A146" s="165" t="s">
        <v>377</v>
      </c>
      <c r="B146" s="160" t="s">
        <v>178</v>
      </c>
      <c r="C146"/>
    </row>
    <row r="147" spans="1:3" ht="15.75" thickBot="1">
      <c r="A147" s="165" t="s">
        <v>378</v>
      </c>
      <c r="B147" s="160" t="s">
        <v>179</v>
      </c>
      <c r="C147"/>
    </row>
    <row r="148" spans="1:3" ht="15.75" thickBot="1">
      <c r="A148" s="165" t="s">
        <v>379</v>
      </c>
      <c r="B148" s="160" t="s">
        <v>180</v>
      </c>
      <c r="C148"/>
    </row>
    <row r="149" spans="1:3" ht="15.75" thickBot="1">
      <c r="A149" s="165" t="s">
        <v>380</v>
      </c>
      <c r="B149" s="160" t="s">
        <v>181</v>
      </c>
      <c r="C149"/>
    </row>
    <row r="150" spans="1:3" ht="15.75" thickBot="1">
      <c r="A150" s="165" t="s">
        <v>381</v>
      </c>
      <c r="B150" s="160" t="s">
        <v>182</v>
      </c>
      <c r="C150"/>
    </row>
    <row r="151" spans="1:3" ht="15.75" thickBot="1">
      <c r="A151" s="165" t="s">
        <v>382</v>
      </c>
      <c r="B151" s="160" t="s">
        <v>183</v>
      </c>
      <c r="C151"/>
    </row>
    <row r="152" spans="1:3" ht="15.75" thickBot="1">
      <c r="A152" s="165" t="s">
        <v>383</v>
      </c>
      <c r="B152" s="160" t="s">
        <v>184</v>
      </c>
      <c r="C152"/>
    </row>
    <row r="153" spans="1:3" ht="15.75" thickBot="1">
      <c r="A153" s="165" t="s">
        <v>384</v>
      </c>
      <c r="B153" s="160" t="s">
        <v>185</v>
      </c>
      <c r="C153"/>
    </row>
    <row r="154" spans="1:3" ht="26.25" thickBot="1">
      <c r="A154" s="165" t="s">
        <v>385</v>
      </c>
      <c r="B154" s="160" t="s">
        <v>186</v>
      </c>
      <c r="C154"/>
    </row>
    <row r="155" spans="1:3" ht="15.75" thickBot="1">
      <c r="A155" s="165" t="s">
        <v>386</v>
      </c>
      <c r="B155" s="160" t="s">
        <v>187</v>
      </c>
      <c r="C155"/>
    </row>
    <row r="156" spans="1:3" ht="15.75" thickBot="1">
      <c r="A156" s="165" t="s">
        <v>387</v>
      </c>
      <c r="B156" s="160" t="s">
        <v>188</v>
      </c>
      <c r="C156"/>
    </row>
    <row r="157" spans="1:3" ht="15.75" thickBot="1">
      <c r="A157" s="165" t="s">
        <v>388</v>
      </c>
      <c r="B157" s="160" t="s">
        <v>389</v>
      </c>
      <c r="C157"/>
    </row>
    <row r="158" spans="1:3" ht="15.75" thickBot="1">
      <c r="A158" s="165" t="s">
        <v>390</v>
      </c>
      <c r="B158" s="160" t="s">
        <v>286</v>
      </c>
      <c r="C158"/>
    </row>
    <row r="159" spans="1:3" ht="15.75" thickBot="1">
      <c r="A159" s="165" t="s">
        <v>391</v>
      </c>
      <c r="B159" s="160" t="s">
        <v>392</v>
      </c>
      <c r="C159"/>
    </row>
    <row r="160" spans="1:3" ht="13.5" thickBot="1">
      <c r="A160" s="164" t="s">
        <v>393</v>
      </c>
      <c r="B160" s="355" t="s">
        <v>189</v>
      </c>
      <c r="C160" s="356"/>
    </row>
    <row r="161" spans="1:3" ht="62.25" customHeight="1">
      <c r="A161" s="163" t="s">
        <v>394</v>
      </c>
      <c r="B161" s="173" t="s">
        <v>434</v>
      </c>
      <c r="C161"/>
    </row>
    <row r="162" spans="1:3" ht="15.75" thickBot="1">
      <c r="A162" s="165" t="s">
        <v>395</v>
      </c>
      <c r="B162" s="160" t="s">
        <v>396</v>
      </c>
      <c r="C162"/>
    </row>
    <row r="163" spans="1:3" ht="15.75" thickBot="1">
      <c r="A163" s="165" t="s">
        <v>397</v>
      </c>
      <c r="B163" s="160" t="s">
        <v>398</v>
      </c>
      <c r="C163"/>
    </row>
    <row r="164" spans="1:3" ht="15.75" thickBot="1">
      <c r="A164" s="165" t="s">
        <v>399</v>
      </c>
      <c r="B164" s="160" t="s">
        <v>190</v>
      </c>
      <c r="C164"/>
    </row>
    <row r="165" spans="1:3" ht="51" customHeight="1">
      <c r="A165" s="163" t="s">
        <v>400</v>
      </c>
      <c r="B165" s="167" t="s">
        <v>435</v>
      </c>
      <c r="C165"/>
    </row>
    <row r="166" spans="1:3" ht="15.75" thickBot="1">
      <c r="A166" s="165" t="s">
        <v>401</v>
      </c>
      <c r="B166" s="160" t="s">
        <v>402</v>
      </c>
      <c r="C166"/>
    </row>
    <row r="167" spans="1:3" ht="26.25" thickBot="1">
      <c r="A167" s="165" t="s">
        <v>403</v>
      </c>
      <c r="B167" s="160" t="s">
        <v>191</v>
      </c>
      <c r="C167"/>
    </row>
    <row r="168" spans="1:3" ht="26.25" thickBot="1">
      <c r="A168" s="165" t="s">
        <v>404</v>
      </c>
      <c r="B168" s="160" t="s">
        <v>192</v>
      </c>
      <c r="C168"/>
    </row>
    <row r="169" spans="1:3" ht="15.75" thickBot="1">
      <c r="A169" s="165" t="s">
        <v>405</v>
      </c>
      <c r="B169" s="160" t="s">
        <v>193</v>
      </c>
      <c r="C169"/>
    </row>
    <row r="170" spans="1:3" ht="15.75" thickBot="1">
      <c r="A170" s="165" t="s">
        <v>406</v>
      </c>
      <c r="B170" s="160" t="s">
        <v>190</v>
      </c>
      <c r="C170"/>
    </row>
    <row r="171" spans="1:3" ht="15.75" thickBot="1">
      <c r="A171" s="165" t="s">
        <v>407</v>
      </c>
      <c r="B171" s="160" t="s">
        <v>194</v>
      </c>
      <c r="C171"/>
    </row>
    <row r="172" spans="1:3" ht="15.75" thickBot="1">
      <c r="A172" s="165" t="s">
        <v>408</v>
      </c>
      <c r="B172" s="160" t="s">
        <v>195</v>
      </c>
      <c r="C172"/>
    </row>
    <row r="173" spans="1:3" ht="15.75" thickBot="1">
      <c r="A173" s="165" t="s">
        <v>409</v>
      </c>
      <c r="B173" s="160" t="s">
        <v>410</v>
      </c>
      <c r="C173"/>
    </row>
    <row r="174" spans="1:3" ht="13.5" thickBot="1">
      <c r="A174" s="164" t="s">
        <v>411</v>
      </c>
      <c r="B174" s="355" t="s">
        <v>196</v>
      </c>
      <c r="C174" s="356"/>
    </row>
    <row r="175" spans="1:3" ht="15.75" thickBot="1">
      <c r="A175" s="165" t="s">
        <v>412</v>
      </c>
      <c r="B175" s="160" t="s">
        <v>413</v>
      </c>
      <c r="C175"/>
    </row>
    <row r="176" spans="1:3" ht="13.5" thickBot="1">
      <c r="A176" s="164" t="s">
        <v>414</v>
      </c>
      <c r="B176" s="368" t="s">
        <v>197</v>
      </c>
      <c r="C176" s="370"/>
    </row>
    <row r="177" spans="1:3" ht="15.75" thickBot="1">
      <c r="A177" s="165" t="s">
        <v>415</v>
      </c>
      <c r="B177" s="162" t="s">
        <v>432</v>
      </c>
      <c r="C177"/>
    </row>
    <row r="178" spans="1:3" ht="13.5" thickBot="1">
      <c r="A178" s="164" t="s">
        <v>416</v>
      </c>
      <c r="B178" s="355" t="s">
        <v>198</v>
      </c>
      <c r="C178" s="356"/>
    </row>
    <row r="179" spans="1:3" ht="15.75" thickBot="1">
      <c r="A179" s="165" t="s">
        <v>417</v>
      </c>
      <c r="B179" s="160" t="s">
        <v>199</v>
      </c>
      <c r="C179"/>
    </row>
    <row r="180" spans="1:3" ht="15.75" thickBot="1">
      <c r="A180" s="165" t="s">
        <v>418</v>
      </c>
      <c r="B180" s="160" t="s">
        <v>200</v>
      </c>
      <c r="C180"/>
    </row>
    <row r="181" spans="1:3" ht="15.75" thickBot="1">
      <c r="A181" s="165" t="s">
        <v>419</v>
      </c>
      <c r="B181" s="160" t="s">
        <v>420</v>
      </c>
      <c r="C181"/>
    </row>
    <row r="182" spans="1:1" ht="1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29DAE54-0E85-43EA-939F-4A90DAECDD07}">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4</vt:i4>
      </vt:variant>
    </vt:vector>
  </HeadingPairs>
  <TitlesOfParts>
    <vt:vector size="4" baseType="lpstr">
      <vt:lpstr> PLAN NABAVE-TTIP</vt:lpstr>
      <vt:lpstr>Sheet1</vt:lpstr>
      <vt:lpstr>UPUTE</vt:lpstr>
      <vt:lpstr>LPT</vt:lpstr>
    </vt:vector>
  </TitlesOfParts>
  <Template/>
  <Manager/>
  <Company>APPRRR</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Snježana Čondić</dc:creator>
  <cp:keywords/>
  <dc:description/>
  <cp:lastModifiedBy>Andrea Pavelić</cp:lastModifiedBy>
  <cp:lastPrinted>2022-02-28T11:52:16Z</cp:lastPrinted>
  <dcterms:created xsi:type="dcterms:W3CDTF">2017-03-28T13:44:12Z</dcterms:created>
  <dcterms:modified xsi:type="dcterms:W3CDTF">2022-02-28T11:52:26Z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