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bebrina\općina\racunovodstvo\"/>
    </mc:Choice>
  </mc:AlternateContent>
  <xr:revisionPtr revIDLastSave="0" documentId="13_ncr:1_{610CA48D-66A0-4997-AC6A-5778696B5FC7}" xr6:coauthVersionLast="47" xr6:coauthVersionMax="47" xr10:uidLastSave="{00000000-0000-0000-0000-000000000000}"/>
  <bookViews>
    <workbookView xWindow="-98" yWindow="-98" windowWidth="28996" windowHeight="1567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c r="E340" i="9"/>
  <c r="B340" i="9"/>
  <c r="H339" i="9"/>
  <c r="G339" i="9"/>
  <c r="F339" i="9"/>
  <c r="E339" i="9"/>
  <c r="B339" i="9"/>
  <c r="F338" i="9"/>
  <c r="F337" i="9"/>
  <c r="F336" i="9"/>
  <c r="F335" i="9"/>
  <c r="H334" i="9"/>
  <c r="G334" i="9"/>
  <c r="F334" i="9"/>
  <c r="E334" i="9"/>
  <c r="B334" i="9" s="1"/>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E328" i="9"/>
  <c r="B328" i="9" s="1"/>
  <c r="H327" i="9"/>
  <c r="E327" i="9" s="1"/>
  <c r="B327" i="9" s="1"/>
  <c r="G327" i="9"/>
  <c r="F327" i="9"/>
  <c r="H326" i="9"/>
  <c r="E326" i="9" s="1"/>
  <c r="B326" i="9" s="1"/>
  <c r="G326" i="9"/>
  <c r="F326" i="9"/>
  <c r="H325" i="9"/>
  <c r="E325" i="9" s="1"/>
  <c r="B325" i="9" s="1"/>
  <c r="G325" i="9"/>
  <c r="F325" i="9"/>
  <c r="H324" i="9"/>
  <c r="G324" i="9"/>
  <c r="F324" i="9"/>
  <c r="E324" i="9"/>
  <c r="B324" i="9" s="1"/>
  <c r="H323" i="9"/>
  <c r="G323" i="9"/>
  <c r="F323" i="9"/>
  <c r="H322" i="9"/>
  <c r="G322" i="9"/>
  <c r="F322" i="9"/>
  <c r="E322" i="9"/>
  <c r="B322" i="9" s="1"/>
  <c r="H321" i="9"/>
  <c r="E321" i="9" s="1"/>
  <c r="B321" i="9" s="1"/>
  <c r="G321" i="9"/>
  <c r="F321" i="9"/>
  <c r="H320" i="9"/>
  <c r="G320" i="9"/>
  <c r="F320" i="9"/>
  <c r="E320" i="9"/>
  <c r="B320" i="9" s="1"/>
  <c r="H319" i="9"/>
  <c r="G319" i="9"/>
  <c r="F319" i="9"/>
  <c r="H318" i="9"/>
  <c r="G318" i="9"/>
  <c r="F318" i="9"/>
  <c r="E318" i="9"/>
  <c r="B318" i="9" s="1"/>
  <c r="H317" i="9"/>
  <c r="E317" i="9" s="1"/>
  <c r="B317" i="9" s="1"/>
  <c r="G317" i="9"/>
  <c r="F317" i="9"/>
  <c r="H316" i="9"/>
  <c r="G316" i="9"/>
  <c r="F316" i="9"/>
  <c r="E316" i="9"/>
  <c r="B316" i="9" s="1"/>
  <c r="F315" i="9"/>
  <c r="F314" i="9"/>
  <c r="F313" i="9"/>
  <c r="H312" i="9"/>
  <c r="G312" i="9"/>
  <c r="F312" i="9"/>
  <c r="E312" i="9"/>
  <c r="B312" i="9" s="1"/>
  <c r="H311" i="9"/>
  <c r="E311" i="9" s="1"/>
  <c r="B311" i="9" s="1"/>
  <c r="G311" i="9"/>
  <c r="F311" i="9"/>
  <c r="H310" i="9"/>
  <c r="G310" i="9"/>
  <c r="F310" i="9"/>
  <c r="E310" i="9"/>
  <c r="B310" i="9" s="1"/>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F279" i="9"/>
  <c r="E279" i="9"/>
  <c r="B279" i="9"/>
  <c r="M278" i="9"/>
  <c r="L278" i="9"/>
  <c r="E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F232" i="9"/>
  <c r="E232" i="9"/>
  <c r="B232" i="9"/>
  <c r="M231" i="9"/>
  <c r="L231" i="9"/>
  <c r="F231" i="9" s="1"/>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G150" i="9"/>
  <c r="F150" i="9"/>
  <c r="E150" i="9"/>
  <c r="B150" i="9" s="1"/>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G139" i="9"/>
  <c r="F139" i="9"/>
  <c r="E139" i="9"/>
  <c r="B139" i="9" s="1"/>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E95" i="9"/>
  <c r="B95" i="9" s="1"/>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G89" i="9"/>
  <c r="F89" i="9"/>
  <c r="E89" i="9"/>
  <c r="B89" i="9" s="1"/>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G59" i="9"/>
  <c r="F59" i="9"/>
  <c r="E59" i="9"/>
  <c r="B59" i="9" s="1"/>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E250"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D597" i="4" s="1"/>
  <c r="F597"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D584" i="4" s="1"/>
  <c r="F584" i="4" s="1"/>
  <c r="F583" i="4"/>
  <c r="F582" i="4"/>
  <c r="E581" i="4"/>
  <c r="D581" i="4"/>
  <c r="D571" i="4" s="1"/>
  <c r="F57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6"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8" i="4"/>
  <c r="E427" i="4"/>
  <c r="D427" i="4"/>
  <c r="D648" i="4" s="1"/>
  <c r="F648" i="4" s="1"/>
  <c r="E426" i="4"/>
  <c r="E647" i="4" s="1"/>
  <c r="D426" i="4"/>
  <c r="F426"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E373" i="4"/>
  <c r="F372" i="4"/>
  <c r="F371" i="4"/>
  <c r="F370" i="4"/>
  <c r="F369" i="4"/>
  <c r="F368" i="4"/>
  <c r="F367" i="4"/>
  <c r="E366" i="4"/>
  <c r="E361" i="4" s="1"/>
  <c r="D366" i="4"/>
  <c r="F366" i="4" s="1"/>
  <c r="F365" i="4"/>
  <c r="F364" i="4"/>
  <c r="F363" i="4"/>
  <c r="E362" i="4"/>
  <c r="D362" i="4"/>
  <c r="D361" i="4" s="1"/>
  <c r="F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E309" i="4" s="1"/>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D273" i="4"/>
  <c r="F272" i="4"/>
  <c r="F271" i="4"/>
  <c r="F270" i="4"/>
  <c r="E269" i="4"/>
  <c r="E262" i="4" s="1"/>
  <c r="D258" i="1" s="1"/>
  <c r="H258"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E230" i="4"/>
  <c r="D226" i="1" s="1"/>
  <c r="F229" i="4"/>
  <c r="F228" i="4"/>
  <c r="F227" i="4"/>
  <c r="F226" i="4"/>
  <c r="E225" i="4"/>
  <c r="D225" i="4"/>
  <c r="F225" i="4" s="1"/>
  <c r="F224" i="4"/>
  <c r="F223" i="4"/>
  <c r="E222" i="4"/>
  <c r="E221" i="4" s="1"/>
  <c r="D222" i="4"/>
  <c r="F222" i="4" s="1"/>
  <c r="F221" i="4"/>
  <c r="D221" i="4"/>
  <c r="F220" i="4"/>
  <c r="F219" i="4"/>
  <c r="F218" i="4"/>
  <c r="F217" i="4"/>
  <c r="E216" i="4"/>
  <c r="E202" i="4" s="1"/>
  <c r="D198" i="1" s="1"/>
  <c r="H198" i="1" s="1"/>
  <c r="D216" i="4"/>
  <c r="F215" i="4"/>
  <c r="F214" i="4"/>
  <c r="F213" i="4"/>
  <c r="F212" i="4"/>
  <c r="F211" i="4"/>
  <c r="F210" i="4"/>
  <c r="F209" i="4"/>
  <c r="E208" i="4"/>
  <c r="D208" i="4"/>
  <c r="F208" i="4" s="1"/>
  <c r="F207" i="4"/>
  <c r="F206" i="4"/>
  <c r="F205" i="4"/>
  <c r="F204" i="4"/>
  <c r="E203" i="4"/>
  <c r="D199" i="1" s="1"/>
  <c r="H199" i="1"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E153" i="4" s="1"/>
  <c r="D154" i="4"/>
  <c r="F153" i="4"/>
  <c r="D153" i="4"/>
  <c r="F151" i="4"/>
  <c r="F150" i="4"/>
  <c r="F149" i="4"/>
  <c r="F148" i="4"/>
  <c r="F147" i="4"/>
  <c r="F146" i="4"/>
  <c r="F145" i="4"/>
  <c r="F144" i="4"/>
  <c r="F143" i="4"/>
  <c r="F142" i="4"/>
  <c r="E141" i="4"/>
  <c r="D141" i="4"/>
  <c r="D140" i="4" s="1"/>
  <c r="E140" i="4"/>
  <c r="F139" i="4"/>
  <c r="F138" i="4"/>
  <c r="F137" i="4"/>
  <c r="F136" i="4"/>
  <c r="E135" i="4"/>
  <c r="D135" i="4"/>
  <c r="D134" i="4" s="1"/>
  <c r="F134" i="4" s="1"/>
  <c r="E134" i="4"/>
  <c r="F133" i="4"/>
  <c r="F132" i="4"/>
  <c r="F131" i="4"/>
  <c r="F130" i="4"/>
  <c r="E129" i="4"/>
  <c r="D129" i="4"/>
  <c r="F129" i="4" s="1"/>
  <c r="F128" i="4"/>
  <c r="F127" i="4"/>
  <c r="E126" i="4"/>
  <c r="E125" i="4" s="1"/>
  <c r="D126" i="4"/>
  <c r="D125" i="4"/>
  <c r="F125" i="4" s="1"/>
  <c r="F124" i="4"/>
  <c r="F123" i="4"/>
  <c r="F122" i="4"/>
  <c r="F121"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78" i="1" s="1"/>
  <c r="H78" i="1" s="1"/>
  <c r="D91" i="4"/>
  <c r="F90" i="4"/>
  <c r="F89" i="4"/>
  <c r="F88" i="4"/>
  <c r="F87" i="4"/>
  <c r="F86" i="4"/>
  <c r="F85" i="4"/>
  <c r="F84" i="4"/>
  <c r="E83" i="4"/>
  <c r="D83" i="4"/>
  <c r="D82"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G28" i="3"/>
  <c r="B28" i="3"/>
  <c r="I27" i="3"/>
  <c r="G27" i="3"/>
  <c r="B27" i="3"/>
  <c r="I25" i="3"/>
  <c r="G25" i="3"/>
  <c r="B25" i="3"/>
  <c r="G24" i="3"/>
  <c r="B24" i="3"/>
  <c r="G23" i="3"/>
  <c r="B23" i="3"/>
  <c r="I22" i="3"/>
  <c r="G22" i="3"/>
  <c r="B22" i="3"/>
  <c r="G20" i="3"/>
  <c r="B20" i="3"/>
  <c r="G19" i="3"/>
  <c r="B19" i="3"/>
  <c r="G18" i="3"/>
  <c r="B18" i="3"/>
  <c r="G17" i="3"/>
  <c r="B17" i="3"/>
  <c r="H10" i="3" a="1"/>
  <c r="H10" i="3" s="1"/>
  <c r="L3" i="9" s="1"/>
  <c r="C1685" i="1"/>
  <c r="G1685" i="1" s="1"/>
  <c r="G1684" i="1"/>
  <c r="C1684" i="1"/>
  <c r="H1684" i="1" s="1"/>
  <c r="C1683" i="1"/>
  <c r="G1683" i="1" s="1"/>
  <c r="G1682" i="1"/>
  <c r="C1682" i="1"/>
  <c r="H1682" i="1" s="1"/>
  <c r="H1681" i="1"/>
  <c r="C1681" i="1"/>
  <c r="G1681" i="1" s="1"/>
  <c r="C1680" i="1"/>
  <c r="H1680" i="1" s="1"/>
  <c r="C1679" i="1"/>
  <c r="G1679" i="1" s="1"/>
  <c r="G1678" i="1"/>
  <c r="C1678" i="1"/>
  <c r="H1678" i="1" s="1"/>
  <c r="H1677" i="1"/>
  <c r="C1677" i="1"/>
  <c r="G1677" i="1" s="1"/>
  <c r="G1676" i="1"/>
  <c r="C1676" i="1"/>
  <c r="H1676" i="1" s="1"/>
  <c r="C1675" i="1"/>
  <c r="G1675" i="1" s="1"/>
  <c r="G1674" i="1"/>
  <c r="C1674" i="1"/>
  <c r="H1674" i="1" s="1"/>
  <c r="C1673" i="1"/>
  <c r="G1673" i="1" s="1"/>
  <c r="C1672" i="1"/>
  <c r="H1672" i="1" s="1"/>
  <c r="C1671" i="1"/>
  <c r="G1671" i="1" s="1"/>
  <c r="C1670" i="1"/>
  <c r="H1670" i="1" s="1"/>
  <c r="C1669" i="1"/>
  <c r="G1669" i="1" s="1"/>
  <c r="C1668" i="1"/>
  <c r="H1668" i="1" s="1"/>
  <c r="C1667" i="1"/>
  <c r="G1667" i="1" s="1"/>
  <c r="G1666" i="1"/>
  <c r="C1666" i="1"/>
  <c r="H1666" i="1" s="1"/>
  <c r="H1665" i="1"/>
  <c r="C1665" i="1"/>
  <c r="G1665" i="1" s="1"/>
  <c r="G1664" i="1"/>
  <c r="C1664" i="1"/>
  <c r="H1664" i="1" s="1"/>
  <c r="C1663" i="1"/>
  <c r="G1663" i="1" s="1"/>
  <c r="C1662" i="1"/>
  <c r="H1662" i="1" s="1"/>
  <c r="C1661" i="1"/>
  <c r="G1661" i="1" s="1"/>
  <c r="C1660" i="1"/>
  <c r="H1660" i="1" s="1"/>
  <c r="C1659" i="1"/>
  <c r="G1659" i="1" s="1"/>
  <c r="C1658" i="1"/>
  <c r="H1658" i="1" s="1"/>
  <c r="C1657" i="1"/>
  <c r="G1657" i="1" s="1"/>
  <c r="G1656" i="1"/>
  <c r="C1656" i="1"/>
  <c r="H1656" i="1" s="1"/>
  <c r="H1655" i="1"/>
  <c r="C1655" i="1"/>
  <c r="G1655" i="1" s="1"/>
  <c r="G1654" i="1"/>
  <c r="C1654" i="1"/>
  <c r="H1654" i="1" s="1"/>
  <c r="C1653" i="1"/>
  <c r="G1653" i="1" s="1"/>
  <c r="C1652" i="1"/>
  <c r="H1652" i="1" s="1"/>
  <c r="C1651" i="1"/>
  <c r="G1651" i="1" s="1"/>
  <c r="C1650" i="1"/>
  <c r="H1650" i="1" s="1"/>
  <c r="C1649" i="1"/>
  <c r="G1649" i="1" s="1"/>
  <c r="C1648" i="1"/>
  <c r="H1648" i="1" s="1"/>
  <c r="C1647" i="1"/>
  <c r="G1647" i="1" s="1"/>
  <c r="G1646" i="1"/>
  <c r="C1646" i="1"/>
  <c r="H1646" i="1" s="1"/>
  <c r="H1645" i="1"/>
  <c r="C1645" i="1"/>
  <c r="G1645" i="1" s="1"/>
  <c r="G1644" i="1"/>
  <c r="C1644" i="1"/>
  <c r="H1644" i="1" s="1"/>
  <c r="C1643" i="1"/>
  <c r="G1643" i="1" s="1"/>
  <c r="C1642" i="1"/>
  <c r="H1642" i="1" s="1"/>
  <c r="C1641" i="1"/>
  <c r="G1641" i="1" s="1"/>
  <c r="C1640" i="1"/>
  <c r="H1640" i="1" s="1"/>
  <c r="C1639" i="1"/>
  <c r="G1639" i="1" s="1"/>
  <c r="C1638" i="1"/>
  <c r="H1638" i="1" s="1"/>
  <c r="C1637" i="1"/>
  <c r="G1637" i="1" s="1"/>
  <c r="G1636" i="1"/>
  <c r="C1636" i="1"/>
  <c r="H1636" i="1" s="1"/>
  <c r="C1635" i="1"/>
  <c r="G1635" i="1" s="1"/>
  <c r="C1634" i="1"/>
  <c r="H1634" i="1" s="1"/>
  <c r="C1633" i="1"/>
  <c r="G1633" i="1" s="1"/>
  <c r="C1632" i="1"/>
  <c r="H1632" i="1" s="1"/>
  <c r="H1631" i="1"/>
  <c r="C1631" i="1"/>
  <c r="G1631" i="1" s="1"/>
  <c r="G1630" i="1"/>
  <c r="C1630" i="1"/>
  <c r="H1630" i="1" s="1"/>
  <c r="H1629" i="1"/>
  <c r="C1629" i="1"/>
  <c r="G1629" i="1" s="1"/>
  <c r="C1628" i="1"/>
  <c r="H1628" i="1" s="1"/>
  <c r="G1626" i="1"/>
  <c r="C1626" i="1"/>
  <c r="H1626" i="1" s="1"/>
  <c r="H1625" i="1"/>
  <c r="C1625" i="1"/>
  <c r="G1625" i="1" s="1"/>
  <c r="G1624" i="1"/>
  <c r="C1624" i="1"/>
  <c r="H1624" i="1" s="1"/>
  <c r="H1623" i="1"/>
  <c r="C1623" i="1"/>
  <c r="G1623" i="1" s="1"/>
  <c r="G1622" i="1"/>
  <c r="C1622" i="1"/>
  <c r="H1622" i="1" s="1"/>
  <c r="C1619" i="1"/>
  <c r="C1618" i="1"/>
  <c r="H1618" i="1" s="1"/>
  <c r="C1617" i="1"/>
  <c r="G1616" i="1"/>
  <c r="C1616" i="1"/>
  <c r="H1616" i="1" s="1"/>
  <c r="C1615" i="1"/>
  <c r="C1614" i="1"/>
  <c r="H1614" i="1" s="1"/>
  <c r="C1613" i="1"/>
  <c r="G1612" i="1"/>
  <c r="C1612" i="1"/>
  <c r="H1612" i="1" s="1"/>
  <c r="C1611" i="1"/>
  <c r="C1610" i="1"/>
  <c r="C1609" i="1"/>
  <c r="H1609" i="1" s="1"/>
  <c r="C1608" i="1"/>
  <c r="G1608" i="1" s="1"/>
  <c r="G1607" i="1"/>
  <c r="C1607" i="1"/>
  <c r="H1607" i="1" s="1"/>
  <c r="C1606" i="1"/>
  <c r="G1606" i="1" s="1"/>
  <c r="C1605" i="1"/>
  <c r="H1605" i="1" s="1"/>
  <c r="C1604" i="1"/>
  <c r="G1604" i="1" s="1"/>
  <c r="C1603" i="1"/>
  <c r="H1603" i="1" s="1"/>
  <c r="C1602" i="1"/>
  <c r="G1602" i="1" s="1"/>
  <c r="C1600" i="1"/>
  <c r="G1600" i="1" s="1"/>
  <c r="C1599" i="1"/>
  <c r="H1599" i="1" s="1"/>
  <c r="C1598" i="1"/>
  <c r="G1598" i="1" s="1"/>
  <c r="G1597" i="1"/>
  <c r="C1597" i="1"/>
  <c r="H1597" i="1" s="1"/>
  <c r="C1596" i="1"/>
  <c r="G1596" i="1" s="1"/>
  <c r="G1595" i="1"/>
  <c r="C1595" i="1"/>
  <c r="H1595" i="1" s="1"/>
  <c r="C1594" i="1"/>
  <c r="G1594" i="1" s="1"/>
  <c r="C1593" i="1"/>
  <c r="H1593" i="1" s="1"/>
  <c r="C1592" i="1"/>
  <c r="G1592" i="1" s="1"/>
  <c r="G1591" i="1"/>
  <c r="C1591" i="1"/>
  <c r="H1591" i="1" s="1"/>
  <c r="C1590" i="1"/>
  <c r="G1590" i="1" s="1"/>
  <c r="G1589" i="1"/>
  <c r="C1589" i="1"/>
  <c r="H1589" i="1" s="1"/>
  <c r="C1588" i="1"/>
  <c r="G1588" i="1" s="1"/>
  <c r="G1587" i="1"/>
  <c r="C1587" i="1"/>
  <c r="H1587" i="1" s="1"/>
  <c r="C1586" i="1"/>
  <c r="G1586" i="1" s="1"/>
  <c r="C1585" i="1"/>
  <c r="H1585" i="1" s="1"/>
  <c r="G1583" i="1"/>
  <c r="C1583" i="1"/>
  <c r="H1583" i="1" s="1"/>
  <c r="C1581" i="1"/>
  <c r="G1581" i="1" s="1"/>
  <c r="H1580" i="1"/>
  <c r="D1580" i="1"/>
  <c r="J1580" i="1" s="1"/>
  <c r="C1580" i="1"/>
  <c r="G1580" i="1" s="1"/>
  <c r="I1580" i="1" s="1"/>
  <c r="H1579" i="1"/>
  <c r="D1579" i="1"/>
  <c r="J1579" i="1" s="1"/>
  <c r="C1579" i="1"/>
  <c r="G1579" i="1" s="1"/>
  <c r="I1579" i="1" s="1"/>
  <c r="H1578" i="1"/>
  <c r="D1578" i="1"/>
  <c r="J1578" i="1" s="1"/>
  <c r="C1578" i="1"/>
  <c r="G1578" i="1" s="1"/>
  <c r="I1578" i="1" s="1"/>
  <c r="H1577" i="1"/>
  <c r="D1577" i="1"/>
  <c r="J1577" i="1" s="1"/>
  <c r="C1577" i="1"/>
  <c r="G1577" i="1" s="1"/>
  <c r="I1577" i="1" s="1"/>
  <c r="D1576" i="1"/>
  <c r="H1576" i="1" s="1"/>
  <c r="C1576" i="1"/>
  <c r="D1575" i="1"/>
  <c r="J1575" i="1" s="1"/>
  <c r="C1575" i="1"/>
  <c r="D1574" i="1"/>
  <c r="J1574" i="1" s="1"/>
  <c r="C1574" i="1"/>
  <c r="D1573" i="1"/>
  <c r="J1573" i="1" s="1"/>
  <c r="C1573" i="1"/>
  <c r="D1572" i="1"/>
  <c r="J1572" i="1" s="1"/>
  <c r="C1572" i="1"/>
  <c r="H1571" i="1"/>
  <c r="D1571" i="1"/>
  <c r="C1571" i="1"/>
  <c r="G1571" i="1" s="1"/>
  <c r="D1570" i="1"/>
  <c r="H1570" i="1" s="1"/>
  <c r="C1570" i="1"/>
  <c r="D1569" i="1"/>
  <c r="J1569" i="1" s="1"/>
  <c r="C1569" i="1"/>
  <c r="D1568" i="1"/>
  <c r="J1568" i="1" s="1"/>
  <c r="C1568" i="1"/>
  <c r="D1567" i="1"/>
  <c r="J1567" i="1" s="1"/>
  <c r="C1567" i="1"/>
  <c r="D1566" i="1"/>
  <c r="J1566" i="1" s="1"/>
  <c r="C1566" i="1"/>
  <c r="D1565" i="1"/>
  <c r="J1565" i="1" s="1"/>
  <c r="C1565" i="1"/>
  <c r="D1564" i="1"/>
  <c r="J1564" i="1" s="1"/>
  <c r="C1564" i="1"/>
  <c r="D1563" i="1"/>
  <c r="J1563" i="1" s="1"/>
  <c r="C1563" i="1"/>
  <c r="H1562" i="1"/>
  <c r="D1562" i="1"/>
  <c r="C1562" i="1"/>
  <c r="G1562" i="1" s="1"/>
  <c r="H1561" i="1"/>
  <c r="D1561" i="1"/>
  <c r="J1561" i="1" s="1"/>
  <c r="C1561" i="1"/>
  <c r="G1561" i="1" s="1"/>
  <c r="I1561" i="1" s="1"/>
  <c r="H1560" i="1"/>
  <c r="D1560" i="1"/>
  <c r="J1560" i="1" s="1"/>
  <c r="C1560" i="1"/>
  <c r="G1560" i="1" s="1"/>
  <c r="I1560" i="1" s="1"/>
  <c r="H1559" i="1"/>
  <c r="D1559" i="1"/>
  <c r="J1559" i="1" s="1"/>
  <c r="C1559" i="1"/>
  <c r="G1559" i="1" s="1"/>
  <c r="I1559" i="1" s="1"/>
  <c r="H1558" i="1"/>
  <c r="D1558" i="1"/>
  <c r="J1558" i="1" s="1"/>
  <c r="C1558" i="1"/>
  <c r="G1558" i="1" s="1"/>
  <c r="I1558" i="1" s="1"/>
  <c r="D1557" i="1"/>
  <c r="H1557" i="1" s="1"/>
  <c r="C1557" i="1"/>
  <c r="J1557" i="1" s="1"/>
  <c r="D1556" i="1"/>
  <c r="J1556" i="1" s="1"/>
  <c r="C1556" i="1"/>
  <c r="G1556" i="1" s="1"/>
  <c r="D1555" i="1"/>
  <c r="H1555" i="1" s="1"/>
  <c r="C1555" i="1"/>
  <c r="G1555" i="1" s="1"/>
  <c r="D1554" i="1"/>
  <c r="H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J1547" i="1" s="1"/>
  <c r="C1547" i="1"/>
  <c r="G1547" i="1" s="1"/>
  <c r="D1546" i="1"/>
  <c r="C1546" i="1"/>
  <c r="J1546" i="1" s="1"/>
  <c r="D1545" i="1"/>
  <c r="C1545" i="1"/>
  <c r="G1545" i="1" s="1"/>
  <c r="D1544" i="1"/>
  <c r="C1544" i="1"/>
  <c r="G1544" i="1" s="1"/>
  <c r="D1543" i="1"/>
  <c r="C1543" i="1"/>
  <c r="G1543" i="1" s="1"/>
  <c r="D1542" i="1"/>
  <c r="C1542" i="1"/>
  <c r="G1542" i="1" s="1"/>
  <c r="D1541" i="1"/>
  <c r="C1541" i="1"/>
  <c r="G1541" i="1" s="1"/>
  <c r="D1540" i="1"/>
  <c r="C1540" i="1"/>
  <c r="G1540" i="1" s="1"/>
  <c r="D1539" i="1"/>
  <c r="C1539" i="1"/>
  <c r="G1539" i="1" s="1"/>
  <c r="D1538" i="1"/>
  <c r="C1538" i="1"/>
  <c r="G1538" i="1" s="1"/>
  <c r="D1537" i="1"/>
  <c r="C1537" i="1"/>
  <c r="G1537" i="1" s="1"/>
  <c r="D1536" i="1"/>
  <c r="D1535" i="1"/>
  <c r="C1535" i="1"/>
  <c r="G1535" i="1" s="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C1525" i="1"/>
  <c r="G1525" i="1" s="1"/>
  <c r="D1524" i="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C1510" i="1"/>
  <c r="G1510" i="1" s="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D1257" i="1"/>
  <c r="C1257" i="1"/>
  <c r="H1257" i="1" s="1"/>
  <c r="D1256" i="1"/>
  <c r="C1256" i="1"/>
  <c r="H1256" i="1" s="1"/>
  <c r="D1255" i="1"/>
  <c r="C1255" i="1"/>
  <c r="H1255" i="1" s="1"/>
  <c r="D1254" i="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H1010" i="1" s="1"/>
  <c r="D1009" i="1"/>
  <c r="C1009" i="1"/>
  <c r="H1009" i="1" s="1"/>
  <c r="D1008" i="1"/>
  <c r="C1008" i="1"/>
  <c r="D1007" i="1"/>
  <c r="C1007" i="1"/>
  <c r="H1007" i="1" s="1"/>
  <c r="D1006" i="1"/>
  <c r="C1006" i="1"/>
  <c r="H1006" i="1" s="1"/>
  <c r="D1005" i="1"/>
  <c r="C1005" i="1"/>
  <c r="H1005" i="1" s="1"/>
  <c r="D1004" i="1"/>
  <c r="C1004" i="1"/>
  <c r="H1004" i="1" s="1"/>
  <c r="D1003" i="1"/>
  <c r="C1003" i="1"/>
  <c r="H1003" i="1" s="1"/>
  <c r="D1002" i="1"/>
  <c r="C1002" i="1"/>
  <c r="D1001" i="1"/>
  <c r="C1001" i="1"/>
  <c r="H1001" i="1" s="1"/>
  <c r="D1000" i="1"/>
  <c r="C1000" i="1"/>
  <c r="H1000" i="1" s="1"/>
  <c r="D999" i="1"/>
  <c r="C999" i="1"/>
  <c r="D998" i="1"/>
  <c r="C998" i="1"/>
  <c r="D997" i="1"/>
  <c r="C997" i="1"/>
  <c r="H997" i="1" s="1"/>
  <c r="D996" i="1"/>
  <c r="C996" i="1"/>
  <c r="H996" i="1" s="1"/>
  <c r="D995" i="1"/>
  <c r="C995" i="1"/>
  <c r="D994" i="1"/>
  <c r="C994" i="1"/>
  <c r="D993" i="1"/>
  <c r="C993" i="1"/>
  <c r="H993" i="1" s="1"/>
  <c r="D992" i="1"/>
  <c r="C992" i="1"/>
  <c r="D991" i="1"/>
  <c r="C991" i="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D979" i="1"/>
  <c r="C979" i="1"/>
  <c r="H979" i="1" s="1"/>
  <c r="D978" i="1"/>
  <c r="C978" i="1"/>
  <c r="H978" i="1" s="1"/>
  <c r="D977" i="1"/>
  <c r="C977" i="1"/>
  <c r="H977" i="1" s="1"/>
  <c r="D976" i="1"/>
  <c r="C976" i="1"/>
  <c r="D975" i="1"/>
  <c r="C975" i="1"/>
  <c r="D974" i="1"/>
  <c r="C974" i="1"/>
  <c r="H974" i="1" s="1"/>
  <c r="D973" i="1"/>
  <c r="C973" i="1"/>
  <c r="D972" i="1"/>
  <c r="C972" i="1"/>
  <c r="H972" i="1" s="1"/>
  <c r="D971" i="1"/>
  <c r="C971" i="1"/>
  <c r="D970" i="1"/>
  <c r="C970" i="1"/>
  <c r="D969" i="1"/>
  <c r="C969" i="1"/>
  <c r="H969" i="1" s="1"/>
  <c r="D968" i="1"/>
  <c r="C968" i="1"/>
  <c r="D967" i="1"/>
  <c r="C967" i="1"/>
  <c r="H967" i="1" s="1"/>
  <c r="D966" i="1"/>
  <c r="C966" i="1"/>
  <c r="D965" i="1"/>
  <c r="C965" i="1"/>
  <c r="H965" i="1" s="1"/>
  <c r="D964" i="1"/>
  <c r="C964" i="1"/>
  <c r="D963" i="1"/>
  <c r="C963" i="1"/>
  <c r="H963" i="1" s="1"/>
  <c r="D962" i="1"/>
  <c r="C962" i="1"/>
  <c r="H962" i="1" s="1"/>
  <c r="D961" i="1"/>
  <c r="C961" i="1"/>
  <c r="D960" i="1"/>
  <c r="C960" i="1"/>
  <c r="H960" i="1" s="1"/>
  <c r="D959" i="1"/>
  <c r="C959" i="1"/>
  <c r="H959" i="1" s="1"/>
  <c r="D958" i="1"/>
  <c r="C958" i="1"/>
  <c r="H958" i="1" s="1"/>
  <c r="D957" i="1"/>
  <c r="C957" i="1"/>
  <c r="D956" i="1"/>
  <c r="C956" i="1"/>
  <c r="H956" i="1" s="1"/>
  <c r="D955" i="1"/>
  <c r="C955" i="1"/>
  <c r="H955" i="1" s="1"/>
  <c r="D954" i="1"/>
  <c r="C954" i="1"/>
  <c r="H954" i="1" s="1"/>
  <c r="D953" i="1"/>
  <c r="C953" i="1"/>
  <c r="D952" i="1"/>
  <c r="C952" i="1"/>
  <c r="H952" i="1" s="1"/>
  <c r="D951" i="1"/>
  <c r="C951" i="1"/>
  <c r="H951" i="1" s="1"/>
  <c r="D950" i="1"/>
  <c r="C950" i="1"/>
  <c r="D949" i="1"/>
  <c r="C949" i="1"/>
  <c r="H949" i="1" s="1"/>
  <c r="D948" i="1"/>
  <c r="C948" i="1"/>
  <c r="H948" i="1" s="1"/>
  <c r="D947" i="1"/>
  <c r="C947" i="1"/>
  <c r="D946" i="1"/>
  <c r="C946" i="1"/>
  <c r="D945" i="1"/>
  <c r="C945" i="1"/>
  <c r="H945" i="1" s="1"/>
  <c r="D944" i="1"/>
  <c r="C944" i="1"/>
  <c r="H944" i="1" s="1"/>
  <c r="D943" i="1"/>
  <c r="C943" i="1"/>
  <c r="H943" i="1" s="1"/>
  <c r="D942" i="1"/>
  <c r="C942" i="1"/>
  <c r="H942" i="1" s="1"/>
  <c r="D941" i="1"/>
  <c r="C941" i="1"/>
  <c r="H941" i="1" s="1"/>
  <c r="D940" i="1"/>
  <c r="C940" i="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D930" i="1"/>
  <c r="C930" i="1"/>
  <c r="D929" i="1"/>
  <c r="C929" i="1"/>
  <c r="H929" i="1" s="1"/>
  <c r="D928" i="1"/>
  <c r="C928" i="1"/>
  <c r="H928" i="1" s="1"/>
  <c r="D927" i="1"/>
  <c r="C927" i="1"/>
  <c r="D926" i="1"/>
  <c r="C926" i="1"/>
  <c r="D925" i="1"/>
  <c r="C925" i="1"/>
  <c r="H925" i="1" s="1"/>
  <c r="D924" i="1"/>
  <c r="C924" i="1"/>
  <c r="H924" i="1" s="1"/>
  <c r="D923" i="1"/>
  <c r="C923" i="1"/>
  <c r="H923" i="1" s="1"/>
  <c r="D922" i="1"/>
  <c r="C922" i="1"/>
  <c r="D921" i="1"/>
  <c r="C921" i="1"/>
  <c r="H921" i="1" s="1"/>
  <c r="D920" i="1"/>
  <c r="C920" i="1"/>
  <c r="H920" i="1" s="1"/>
  <c r="D919" i="1"/>
  <c r="C919" i="1"/>
  <c r="H919" i="1" s="1"/>
  <c r="D918" i="1"/>
  <c r="C918" i="1"/>
  <c r="H918" i="1" s="1"/>
  <c r="D917" i="1"/>
  <c r="C917" i="1"/>
  <c r="H917" i="1" s="1"/>
  <c r="D916" i="1"/>
  <c r="C916" i="1"/>
  <c r="D915" i="1"/>
  <c r="C915" i="1"/>
  <c r="H915" i="1" s="1"/>
  <c r="D914" i="1"/>
  <c r="C914" i="1"/>
  <c r="H914" i="1" s="1"/>
  <c r="D913" i="1"/>
  <c r="C913" i="1"/>
  <c r="H913" i="1" s="1"/>
  <c r="D912" i="1"/>
  <c r="C912" i="1"/>
  <c r="D911" i="1"/>
  <c r="C911" i="1"/>
  <c r="H911" i="1" s="1"/>
  <c r="D910" i="1"/>
  <c r="C910" i="1"/>
  <c r="D909" i="1"/>
  <c r="C909" i="1"/>
  <c r="H909" i="1" s="1"/>
  <c r="D908" i="1"/>
  <c r="C908" i="1"/>
  <c r="H908" i="1" s="1"/>
  <c r="D907" i="1"/>
  <c r="C907" i="1"/>
  <c r="D906" i="1"/>
  <c r="C906" i="1"/>
  <c r="D905" i="1"/>
  <c r="C905" i="1"/>
  <c r="H905" i="1" s="1"/>
  <c r="D904" i="1"/>
  <c r="C904" i="1"/>
  <c r="D903" i="1"/>
  <c r="C903" i="1"/>
  <c r="H903" i="1" s="1"/>
  <c r="D902" i="1"/>
  <c r="C902" i="1"/>
  <c r="H902" i="1" s="1"/>
  <c r="D901" i="1"/>
  <c r="C901" i="1"/>
  <c r="H901" i="1" s="1"/>
  <c r="D900" i="1"/>
  <c r="C900" i="1"/>
  <c r="H900" i="1" s="1"/>
  <c r="D899" i="1"/>
  <c r="C899" i="1"/>
  <c r="H899" i="1" s="1"/>
  <c r="D898" i="1"/>
  <c r="C898" i="1"/>
  <c r="H898" i="1" s="1"/>
  <c r="D897" i="1"/>
  <c r="C897" i="1"/>
  <c r="H897" i="1" s="1"/>
  <c r="D896" i="1"/>
  <c r="C896" i="1"/>
  <c r="D895" i="1"/>
  <c r="C895" i="1"/>
  <c r="H895" i="1" s="1"/>
  <c r="D894" i="1"/>
  <c r="C894" i="1"/>
  <c r="D893" i="1"/>
  <c r="C893" i="1"/>
  <c r="H893" i="1" s="1"/>
  <c r="D892" i="1"/>
  <c r="C892" i="1"/>
  <c r="H892" i="1" s="1"/>
  <c r="D891" i="1"/>
  <c r="C891" i="1"/>
  <c r="H891" i="1" s="1"/>
  <c r="D890" i="1"/>
  <c r="C890" i="1"/>
  <c r="H890" i="1" s="1"/>
  <c r="D889" i="1"/>
  <c r="C889" i="1"/>
  <c r="H889" i="1" s="1"/>
  <c r="D888" i="1"/>
  <c r="C888" i="1"/>
  <c r="D887" i="1"/>
  <c r="C887" i="1"/>
  <c r="H887" i="1" s="1"/>
  <c r="D886" i="1"/>
  <c r="C886" i="1"/>
  <c r="H886" i="1" s="1"/>
  <c r="D885" i="1"/>
  <c r="C885" i="1"/>
  <c r="H885" i="1" s="1"/>
  <c r="D884" i="1"/>
  <c r="C884" i="1"/>
  <c r="H884" i="1" s="1"/>
  <c r="D883" i="1"/>
  <c r="C883" i="1"/>
  <c r="D882" i="1"/>
  <c r="C882" i="1"/>
  <c r="D881" i="1"/>
  <c r="C881" i="1"/>
  <c r="H881" i="1" s="1"/>
  <c r="D880" i="1"/>
  <c r="C880" i="1"/>
  <c r="H880" i="1" s="1"/>
  <c r="D879" i="1"/>
  <c r="C879" i="1"/>
  <c r="D878" i="1"/>
  <c r="C878" i="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D868" i="1"/>
  <c r="C868" i="1"/>
  <c r="H868" i="1" s="1"/>
  <c r="D867" i="1"/>
  <c r="C867" i="1"/>
  <c r="D866" i="1"/>
  <c r="C866" i="1"/>
  <c r="H866" i="1" s="1"/>
  <c r="D865" i="1"/>
  <c r="C865" i="1"/>
  <c r="H865" i="1" s="1"/>
  <c r="D864" i="1"/>
  <c r="C864" i="1"/>
  <c r="H864" i="1" s="1"/>
  <c r="D863" i="1"/>
  <c r="C863" i="1"/>
  <c r="H863" i="1" s="1"/>
  <c r="D862" i="1"/>
  <c r="C862" i="1"/>
  <c r="D861" i="1"/>
  <c r="C861" i="1"/>
  <c r="D860" i="1"/>
  <c r="C860" i="1"/>
  <c r="H860" i="1" s="1"/>
  <c r="D859" i="1"/>
  <c r="C859" i="1"/>
  <c r="H859" i="1" s="1"/>
  <c r="D858" i="1"/>
  <c r="C858" i="1"/>
  <c r="H858" i="1" s="1"/>
  <c r="D857" i="1"/>
  <c r="C857" i="1"/>
  <c r="D856" i="1"/>
  <c r="C856" i="1"/>
  <c r="D855" i="1"/>
  <c r="C855" i="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D843" i="1"/>
  <c r="C843" i="1"/>
  <c r="D842" i="1"/>
  <c r="C842" i="1"/>
  <c r="H842" i="1" s="1"/>
  <c r="D841" i="1"/>
  <c r="C841" i="1"/>
  <c r="D840" i="1"/>
  <c r="C840" i="1"/>
  <c r="D839" i="1"/>
  <c r="C839" i="1"/>
  <c r="D838" i="1"/>
  <c r="C838" i="1"/>
  <c r="D837" i="1"/>
  <c r="C837" i="1"/>
  <c r="D836" i="1"/>
  <c r="C836" i="1"/>
  <c r="H836" i="1" s="1"/>
  <c r="D835" i="1"/>
  <c r="C835" i="1"/>
  <c r="D834" i="1"/>
  <c r="C834" i="1"/>
  <c r="D833" i="1"/>
  <c r="C833" i="1"/>
  <c r="H833" i="1" s="1"/>
  <c r="D832" i="1"/>
  <c r="C832" i="1"/>
  <c r="H832" i="1" s="1"/>
  <c r="D831" i="1"/>
  <c r="C831" i="1"/>
  <c r="H831" i="1" s="1"/>
  <c r="D830" i="1"/>
  <c r="C830" i="1"/>
  <c r="D829" i="1"/>
  <c r="C829" i="1"/>
  <c r="D828" i="1"/>
  <c r="C828" i="1"/>
  <c r="D827" i="1"/>
  <c r="C827" i="1"/>
  <c r="H827" i="1" s="1"/>
  <c r="D826" i="1"/>
  <c r="C826" i="1"/>
  <c r="H826" i="1" s="1"/>
  <c r="D825" i="1"/>
  <c r="C825" i="1"/>
  <c r="H825" i="1" s="1"/>
  <c r="D824" i="1"/>
  <c r="C824" i="1"/>
  <c r="H824" i="1" s="1"/>
  <c r="D823" i="1"/>
  <c r="C823" i="1"/>
  <c r="H823" i="1" s="1"/>
  <c r="D822" i="1"/>
  <c r="C822" i="1"/>
  <c r="H822" i="1" s="1"/>
  <c r="D821" i="1"/>
  <c r="C821" i="1"/>
  <c r="H821" i="1" s="1"/>
  <c r="D820" i="1"/>
  <c r="C820" i="1"/>
  <c r="D819" i="1"/>
  <c r="C819" i="1"/>
  <c r="H819" i="1" s="1"/>
  <c r="D818" i="1"/>
  <c r="C818" i="1"/>
  <c r="D817" i="1"/>
  <c r="C817" i="1"/>
  <c r="D816" i="1"/>
  <c r="C816" i="1"/>
  <c r="D815" i="1"/>
  <c r="C815" i="1"/>
  <c r="D814" i="1"/>
  <c r="C814" i="1"/>
  <c r="D813" i="1"/>
  <c r="C813" i="1"/>
  <c r="G813" i="1" s="1"/>
  <c r="D812" i="1"/>
  <c r="C812" i="1"/>
  <c r="D811" i="1"/>
  <c r="C811" i="1"/>
  <c r="G811" i="1" s="1"/>
  <c r="D810" i="1"/>
  <c r="C810" i="1"/>
  <c r="D809" i="1"/>
  <c r="C809" i="1"/>
  <c r="D808" i="1"/>
  <c r="C808" i="1"/>
  <c r="G808" i="1" s="1"/>
  <c r="D807" i="1"/>
  <c r="C807" i="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D790" i="1"/>
  <c r="C790" i="1"/>
  <c r="D789" i="1"/>
  <c r="C789" i="1"/>
  <c r="D788" i="1"/>
  <c r="C788" i="1"/>
  <c r="D787" i="1"/>
  <c r="C787" i="1"/>
  <c r="D786" i="1"/>
  <c r="C786" i="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D776" i="1"/>
  <c r="C776" i="1"/>
  <c r="D775" i="1"/>
  <c r="C775" i="1"/>
  <c r="D774" i="1"/>
  <c r="C774" i="1"/>
  <c r="D773" i="1"/>
  <c r="C773" i="1"/>
  <c r="D772" i="1"/>
  <c r="C772" i="1"/>
  <c r="G772" i="1" s="1"/>
  <c r="D771" i="1"/>
  <c r="C771" i="1"/>
  <c r="D770" i="1"/>
  <c r="C770" i="1"/>
  <c r="G770" i="1" s="1"/>
  <c r="D769" i="1"/>
  <c r="C769" i="1"/>
  <c r="G769" i="1" s="1"/>
  <c r="D768" i="1"/>
  <c r="C768" i="1"/>
  <c r="D767" i="1"/>
  <c r="C767" i="1"/>
  <c r="G767" i="1" s="1"/>
  <c r="D766" i="1"/>
  <c r="C766" i="1"/>
  <c r="D765" i="1"/>
  <c r="C765" i="1"/>
  <c r="D764" i="1"/>
  <c r="C764" i="1"/>
  <c r="G764" i="1" s="1"/>
  <c r="D763" i="1"/>
  <c r="C763" i="1"/>
  <c r="G763" i="1" s="1"/>
  <c r="D762" i="1"/>
  <c r="C762" i="1"/>
  <c r="G762" i="1" s="1"/>
  <c r="D761" i="1"/>
  <c r="C761" i="1"/>
  <c r="D760" i="1"/>
  <c r="C760" i="1"/>
  <c r="D759" i="1"/>
  <c r="C759" i="1"/>
  <c r="D758" i="1"/>
  <c r="C758" i="1"/>
  <c r="G758" i="1" s="1"/>
  <c r="D757" i="1"/>
  <c r="C757" i="1"/>
  <c r="G757" i="1" s="1"/>
  <c r="D756" i="1"/>
  <c r="C756" i="1"/>
  <c r="G756" i="1" s="1"/>
  <c r="D755" i="1"/>
  <c r="C755" i="1"/>
  <c r="D754" i="1"/>
  <c r="C754" i="1"/>
  <c r="D753" i="1"/>
  <c r="C753" i="1"/>
  <c r="G753" i="1" s="1"/>
  <c r="D752" i="1"/>
  <c r="C752" i="1"/>
  <c r="D751" i="1"/>
  <c r="C751" i="1"/>
  <c r="D750" i="1"/>
  <c r="C750" i="1"/>
  <c r="G750" i="1" s="1"/>
  <c r="D749" i="1"/>
  <c r="C749" i="1"/>
  <c r="G749" i="1" s="1"/>
  <c r="D748" i="1"/>
  <c r="C748" i="1"/>
  <c r="G748" i="1" s="1"/>
  <c r="D747" i="1"/>
  <c r="C747" i="1"/>
  <c r="G747" i="1" s="1"/>
  <c r="D746" i="1"/>
  <c r="C746" i="1"/>
  <c r="G746" i="1" s="1"/>
  <c r="D745" i="1"/>
  <c r="C745" i="1"/>
  <c r="D744" i="1"/>
  <c r="C744" i="1"/>
  <c r="D743" i="1"/>
  <c r="C743" i="1"/>
  <c r="G743" i="1" s="1"/>
  <c r="D742" i="1"/>
  <c r="C742" i="1"/>
  <c r="G742" i="1" s="1"/>
  <c r="D741" i="1"/>
  <c r="C741" i="1"/>
  <c r="G741" i="1" s="1"/>
  <c r="D740" i="1"/>
  <c r="C740" i="1"/>
  <c r="G740" i="1" s="1"/>
  <c r="D739" i="1"/>
  <c r="C739" i="1"/>
  <c r="D738" i="1"/>
  <c r="C738" i="1"/>
  <c r="D737" i="1"/>
  <c r="C737" i="1"/>
  <c r="G737" i="1" s="1"/>
  <c r="D736" i="1"/>
  <c r="C736" i="1"/>
  <c r="D735" i="1"/>
  <c r="C735" i="1"/>
  <c r="G735" i="1" s="1"/>
  <c r="D734" i="1"/>
  <c r="C734" i="1"/>
  <c r="D733" i="1"/>
  <c r="C733" i="1"/>
  <c r="G733" i="1" s="1"/>
  <c r="D732" i="1"/>
  <c r="C732" i="1"/>
  <c r="G732" i="1" s="1"/>
  <c r="D731" i="1"/>
  <c r="C731" i="1"/>
  <c r="G731" i="1" s="1"/>
  <c r="D730" i="1"/>
  <c r="C730" i="1"/>
  <c r="G730" i="1" s="1"/>
  <c r="D729" i="1"/>
  <c r="C729" i="1"/>
  <c r="G729" i="1" s="1"/>
  <c r="D728" i="1"/>
  <c r="C728" i="1"/>
  <c r="D727" i="1"/>
  <c r="C727" i="1"/>
  <c r="G727" i="1" s="1"/>
  <c r="D726" i="1"/>
  <c r="C726" i="1"/>
  <c r="G726" i="1" s="1"/>
  <c r="D725" i="1"/>
  <c r="C725" i="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D715" i="1"/>
  <c r="C715" i="1"/>
  <c r="D714" i="1"/>
  <c r="C714" i="1"/>
  <c r="G714" i="1" s="1"/>
  <c r="D713" i="1"/>
  <c r="C713" i="1"/>
  <c r="D712" i="1"/>
  <c r="C712" i="1"/>
  <c r="G712" i="1" s="1"/>
  <c r="D711" i="1"/>
  <c r="C711" i="1"/>
  <c r="D710" i="1"/>
  <c r="C710" i="1"/>
  <c r="D709" i="1"/>
  <c r="C709" i="1"/>
  <c r="D708" i="1"/>
  <c r="C708" i="1"/>
  <c r="D707" i="1"/>
  <c r="C707" i="1"/>
  <c r="G707" i="1" s="1"/>
  <c r="D706" i="1"/>
  <c r="C706" i="1"/>
  <c r="D705" i="1"/>
  <c r="C705" i="1"/>
  <c r="D704" i="1"/>
  <c r="C704" i="1"/>
  <c r="G704" i="1" s="1"/>
  <c r="D703" i="1"/>
  <c r="C703" i="1"/>
  <c r="D702" i="1"/>
  <c r="C702" i="1"/>
  <c r="G702" i="1" s="1"/>
  <c r="D701" i="1"/>
  <c r="C701" i="1"/>
  <c r="D700" i="1"/>
  <c r="C700" i="1"/>
  <c r="D699" i="1"/>
  <c r="C699" i="1"/>
  <c r="D698" i="1"/>
  <c r="C698" i="1"/>
  <c r="D697" i="1"/>
  <c r="C697" i="1"/>
  <c r="G697" i="1" s="1"/>
  <c r="D696" i="1"/>
  <c r="C696" i="1"/>
  <c r="D695" i="1"/>
  <c r="C695" i="1"/>
  <c r="D694" i="1"/>
  <c r="C694" i="1"/>
  <c r="G694" i="1" s="1"/>
  <c r="D693" i="1"/>
  <c r="C693" i="1"/>
  <c r="D692" i="1"/>
  <c r="C692" i="1"/>
  <c r="G692" i="1" s="1"/>
  <c r="D691" i="1"/>
  <c r="C691" i="1"/>
  <c r="G691" i="1" s="1"/>
  <c r="D690" i="1"/>
  <c r="C690" i="1"/>
  <c r="G690" i="1" s="1"/>
  <c r="D689" i="1"/>
  <c r="C689" i="1"/>
  <c r="D688" i="1"/>
  <c r="C688" i="1"/>
  <c r="D687" i="1"/>
  <c r="C687" i="1"/>
  <c r="G687" i="1" s="1"/>
  <c r="D686" i="1"/>
  <c r="C686" i="1"/>
  <c r="G686" i="1" s="1"/>
  <c r="D685" i="1"/>
  <c r="C685" i="1"/>
  <c r="G685" i="1" s="1"/>
  <c r="D684" i="1"/>
  <c r="C684" i="1"/>
  <c r="D683" i="1"/>
  <c r="C683" i="1"/>
  <c r="G683" i="1" s="1"/>
  <c r="D682" i="1"/>
  <c r="C682" i="1"/>
  <c r="G682" i="1" s="1"/>
  <c r="D681" i="1"/>
  <c r="C681" i="1"/>
  <c r="D680" i="1"/>
  <c r="C680" i="1"/>
  <c r="D679" i="1"/>
  <c r="C679" i="1"/>
  <c r="G679" i="1" s="1"/>
  <c r="D678" i="1"/>
  <c r="C678" i="1"/>
  <c r="G678" i="1" s="1"/>
  <c r="D677" i="1"/>
  <c r="C677" i="1"/>
  <c r="D676" i="1"/>
  <c r="C676" i="1"/>
  <c r="D675" i="1"/>
  <c r="C675" i="1"/>
  <c r="G675" i="1" s="1"/>
  <c r="D674" i="1"/>
  <c r="C674" i="1"/>
  <c r="G674" i="1" s="1"/>
  <c r="D673" i="1"/>
  <c r="C673" i="1"/>
  <c r="D672" i="1"/>
  <c r="C672" i="1"/>
  <c r="D671" i="1"/>
  <c r="C671" i="1"/>
  <c r="D670" i="1"/>
  <c r="C670" i="1"/>
  <c r="G670" i="1" s="1"/>
  <c r="D669" i="1"/>
  <c r="C669" i="1"/>
  <c r="D668" i="1"/>
  <c r="C668" i="1"/>
  <c r="G668" i="1" s="1"/>
  <c r="D667" i="1"/>
  <c r="C667" i="1"/>
  <c r="G667" i="1" s="1"/>
  <c r="D666" i="1"/>
  <c r="C666" i="1"/>
  <c r="G666" i="1" s="1"/>
  <c r="D665" i="1"/>
  <c r="C665" i="1"/>
  <c r="D664" i="1"/>
  <c r="C664" i="1"/>
  <c r="G664" i="1" s="1"/>
  <c r="D663" i="1"/>
  <c r="C663" i="1"/>
  <c r="D662" i="1"/>
  <c r="C662" i="1"/>
  <c r="D661" i="1"/>
  <c r="C661" i="1"/>
  <c r="G661" i="1" s="1"/>
  <c r="D660" i="1"/>
  <c r="C660" i="1"/>
  <c r="D659" i="1"/>
  <c r="C659" i="1"/>
  <c r="G659" i="1" s="1"/>
  <c r="D658" i="1"/>
  <c r="C658" i="1"/>
  <c r="D657" i="1"/>
  <c r="C657" i="1"/>
  <c r="D656" i="1"/>
  <c r="C656" i="1"/>
  <c r="G656" i="1" s="1"/>
  <c r="D655" i="1"/>
  <c r="C655" i="1"/>
  <c r="D654" i="1"/>
  <c r="C654" i="1"/>
  <c r="G654" i="1" s="1"/>
  <c r="D653" i="1"/>
  <c r="C653" i="1"/>
  <c r="G653" i="1" s="1"/>
  <c r="D652" i="1"/>
  <c r="C652" i="1"/>
  <c r="G652" i="1" s="1"/>
  <c r="D651" i="1"/>
  <c r="C651" i="1"/>
  <c r="D650" i="1"/>
  <c r="C650" i="1"/>
  <c r="G650" i="1" s="1"/>
  <c r="D649" i="1"/>
  <c r="C649" i="1"/>
  <c r="D648" i="1"/>
  <c r="C648" i="1"/>
  <c r="G648" i="1" s="1"/>
  <c r="D647" i="1"/>
  <c r="C647" i="1"/>
  <c r="G647" i="1" s="1"/>
  <c r="D646" i="1"/>
  <c r="C646" i="1"/>
  <c r="D645" i="1"/>
  <c r="C645" i="1"/>
  <c r="G645" i="1" s="1"/>
  <c r="C642" i="1"/>
  <c r="D641" i="1"/>
  <c r="C641" i="1"/>
  <c r="D636" i="1"/>
  <c r="C636" i="1"/>
  <c r="G636" i="1" s="1"/>
  <c r="D635" i="1"/>
  <c r="C635" i="1"/>
  <c r="G635" i="1" s="1"/>
  <c r="D632" i="1"/>
  <c r="C632" i="1"/>
  <c r="G632" i="1" s="1"/>
  <c r="D631" i="1"/>
  <c r="C631" i="1"/>
  <c r="G631" i="1" s="1"/>
  <c r="D630" i="1"/>
  <c r="C630" i="1"/>
  <c r="G630" i="1" s="1"/>
  <c r="D629" i="1"/>
  <c r="C629" i="1"/>
  <c r="G629" i="1" s="1"/>
  <c r="D628" i="1"/>
  <c r="C628" i="1"/>
  <c r="D627" i="1"/>
  <c r="C627" i="1"/>
  <c r="G627" i="1" s="1"/>
  <c r="D626" i="1"/>
  <c r="C626" i="1"/>
  <c r="D625" i="1"/>
  <c r="C625" i="1"/>
  <c r="G625" i="1" s="1"/>
  <c r="D624" i="1"/>
  <c r="C624" i="1"/>
  <c r="C623" i="1"/>
  <c r="D622" i="1"/>
  <c r="C622" i="1"/>
  <c r="G622" i="1" s="1"/>
  <c r="D621" i="1"/>
  <c r="C621" i="1"/>
  <c r="G621" i="1" s="1"/>
  <c r="D620" i="1"/>
  <c r="C620" i="1"/>
  <c r="D619" i="1"/>
  <c r="C619" i="1"/>
  <c r="G619" i="1" s="1"/>
  <c r="D618" i="1"/>
  <c r="C618" i="1"/>
  <c r="G618" i="1" s="1"/>
  <c r="D617" i="1"/>
  <c r="C617" i="1"/>
  <c r="D616" i="1"/>
  <c r="C616" i="1"/>
  <c r="G616" i="1" s="1"/>
  <c r="D615" i="1"/>
  <c r="C615" i="1"/>
  <c r="D614" i="1"/>
  <c r="C614" i="1"/>
  <c r="G614" i="1" s="1"/>
  <c r="D613" i="1"/>
  <c r="C613" i="1"/>
  <c r="G613" i="1" s="1"/>
  <c r="D612" i="1"/>
  <c r="C612" i="1"/>
  <c r="G612" i="1" s="1"/>
  <c r="D611" i="1"/>
  <c r="C611" i="1"/>
  <c r="G611" i="1" s="1"/>
  <c r="D610" i="1"/>
  <c r="C610" i="1"/>
  <c r="G610" i="1" s="1"/>
  <c r="D609" i="1"/>
  <c r="C609" i="1"/>
  <c r="G609" i="1" s="1"/>
  <c r="D608" i="1"/>
  <c r="C608" i="1"/>
  <c r="G608" i="1" s="1"/>
  <c r="D607" i="1"/>
  <c r="C607" i="1"/>
  <c r="D606" i="1"/>
  <c r="C606" i="1"/>
  <c r="G606" i="1" s="1"/>
  <c r="D605" i="1"/>
  <c r="C605" i="1"/>
  <c r="G605" i="1" s="1"/>
  <c r="D604" i="1"/>
  <c r="C604" i="1"/>
  <c r="D603" i="1"/>
  <c r="C603" i="1"/>
  <c r="D602" i="1"/>
  <c r="C602" i="1"/>
  <c r="D601" i="1"/>
  <c r="C601" i="1"/>
  <c r="G601" i="1" s="1"/>
  <c r="D600" i="1"/>
  <c r="C600" i="1"/>
  <c r="G600" i="1" s="1"/>
  <c r="D599" i="1"/>
  <c r="C599" i="1"/>
  <c r="G599" i="1" s="1"/>
  <c r="D598" i="1"/>
  <c r="C598" i="1"/>
  <c r="D597" i="1"/>
  <c r="C597" i="1"/>
  <c r="G597" i="1" s="1"/>
  <c r="D596" i="1"/>
  <c r="C596" i="1"/>
  <c r="G596" i="1" s="1"/>
  <c r="D595" i="1"/>
  <c r="C595" i="1"/>
  <c r="G595" i="1" s="1"/>
  <c r="D594" i="1"/>
  <c r="C594" i="1"/>
  <c r="G594" i="1" s="1"/>
  <c r="D593" i="1"/>
  <c r="C593" i="1"/>
  <c r="G593" i="1" s="1"/>
  <c r="D592" i="1"/>
  <c r="C592" i="1"/>
  <c r="G592" i="1" s="1"/>
  <c r="C591" i="1"/>
  <c r="D590" i="1"/>
  <c r="C590" i="1"/>
  <c r="D589" i="1"/>
  <c r="C589" i="1"/>
  <c r="G589" i="1" s="1"/>
  <c r="D588" i="1"/>
  <c r="C588" i="1"/>
  <c r="D587" i="1"/>
  <c r="C587" i="1"/>
  <c r="G587" i="1" s="1"/>
  <c r="D586" i="1"/>
  <c r="C586" i="1"/>
  <c r="G586" i="1" s="1"/>
  <c r="D585" i="1"/>
  <c r="C585" i="1"/>
  <c r="G585" i="1" s="1"/>
  <c r="D584" i="1"/>
  <c r="C584" i="1"/>
  <c r="G584" i="1" s="1"/>
  <c r="D583" i="1"/>
  <c r="C583" i="1"/>
  <c r="G583" i="1" s="1"/>
  <c r="D582" i="1"/>
  <c r="C582" i="1"/>
  <c r="G582" i="1" s="1"/>
  <c r="D581" i="1"/>
  <c r="C581" i="1"/>
  <c r="G581" i="1" s="1"/>
  <c r="D580" i="1"/>
  <c r="C580" i="1"/>
  <c r="D579" i="1"/>
  <c r="C579" i="1"/>
  <c r="G579" i="1" s="1"/>
  <c r="C578" i="1"/>
  <c r="D577" i="1"/>
  <c r="C577" i="1"/>
  <c r="G577" i="1" s="1"/>
  <c r="D576" i="1"/>
  <c r="C576" i="1"/>
  <c r="G576" i="1" s="1"/>
  <c r="D575" i="1"/>
  <c r="C575" i="1"/>
  <c r="G575" i="1" s="1"/>
  <c r="D574" i="1"/>
  <c r="C574" i="1"/>
  <c r="G574" i="1" s="1"/>
  <c r="D573" i="1"/>
  <c r="C573" i="1"/>
  <c r="G573" i="1" s="1"/>
  <c r="D572" i="1"/>
  <c r="C572" i="1"/>
  <c r="G572" i="1" s="1"/>
  <c r="D571" i="1"/>
  <c r="C571" i="1"/>
  <c r="G571" i="1" s="1"/>
  <c r="D570" i="1"/>
  <c r="C570" i="1"/>
  <c r="D569" i="1"/>
  <c r="C569" i="1"/>
  <c r="G569" i="1" s="1"/>
  <c r="D568" i="1"/>
  <c r="C568" i="1"/>
  <c r="D567" i="1"/>
  <c r="C567" i="1"/>
  <c r="G567" i="1" s="1"/>
  <c r="D566" i="1"/>
  <c r="C566" i="1"/>
  <c r="D565" i="1"/>
  <c r="C565" i="1"/>
  <c r="D564" i="1"/>
  <c r="C564" i="1"/>
  <c r="G564" i="1" s="1"/>
  <c r="D563" i="1"/>
  <c r="C563" i="1"/>
  <c r="D562" i="1"/>
  <c r="C562" i="1"/>
  <c r="D561" i="1"/>
  <c r="C561" i="1"/>
  <c r="D560" i="1"/>
  <c r="C560" i="1"/>
  <c r="D559" i="1"/>
  <c r="C559" i="1"/>
  <c r="D558" i="1"/>
  <c r="C558" i="1"/>
  <c r="G558" i="1" s="1"/>
  <c r="D557" i="1"/>
  <c r="C557" i="1"/>
  <c r="G557" i="1" s="1"/>
  <c r="D556" i="1"/>
  <c r="C556" i="1"/>
  <c r="D555" i="1"/>
  <c r="C555" i="1"/>
  <c r="G555" i="1" s="1"/>
  <c r="D554" i="1"/>
  <c r="C554" i="1"/>
  <c r="D553" i="1"/>
  <c r="C553" i="1"/>
  <c r="D552" i="1"/>
  <c r="C552" i="1"/>
  <c r="G552" i="1" s="1"/>
  <c r="D551" i="1"/>
  <c r="C551" i="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D539" i="1"/>
  <c r="C539" i="1"/>
  <c r="D538" i="1"/>
  <c r="C538" i="1"/>
  <c r="G538" i="1" s="1"/>
  <c r="D537" i="1"/>
  <c r="C537" i="1"/>
  <c r="G537" i="1" s="1"/>
  <c r="D536" i="1"/>
  <c r="C536" i="1"/>
  <c r="G536" i="1" s="1"/>
  <c r="D535" i="1"/>
  <c r="C535" i="1"/>
  <c r="D534" i="1"/>
  <c r="C534" i="1"/>
  <c r="D533" i="1"/>
  <c r="C533" i="1"/>
  <c r="G533" i="1" s="1"/>
  <c r="D532" i="1"/>
  <c r="C532" i="1"/>
  <c r="G532" i="1" s="1"/>
  <c r="D531" i="1"/>
  <c r="C531" i="1"/>
  <c r="C530" i="1"/>
  <c r="D528" i="1"/>
  <c r="C528" i="1"/>
  <c r="G528" i="1" s="1"/>
  <c r="D527" i="1"/>
  <c r="C527" i="1"/>
  <c r="G527" i="1" s="1"/>
  <c r="D526" i="1"/>
  <c r="C526" i="1"/>
  <c r="G526" i="1" s="1"/>
  <c r="D525" i="1"/>
  <c r="C525" i="1"/>
  <c r="D524" i="1"/>
  <c r="C524" i="1"/>
  <c r="G524" i="1" s="1"/>
  <c r="D523" i="1"/>
  <c r="C523" i="1"/>
  <c r="G523" i="1" s="1"/>
  <c r="D522" i="1"/>
  <c r="C522" i="1"/>
  <c r="D521" i="1"/>
  <c r="C521" i="1"/>
  <c r="D520" i="1"/>
  <c r="C520" i="1"/>
  <c r="D519" i="1"/>
  <c r="C519" i="1"/>
  <c r="G519" i="1" s="1"/>
  <c r="D518" i="1"/>
  <c r="C518" i="1"/>
  <c r="D517" i="1"/>
  <c r="C517" i="1"/>
  <c r="D516" i="1"/>
  <c r="D515" i="1"/>
  <c r="C515" i="1"/>
  <c r="G515" i="1" s="1"/>
  <c r="D514" i="1"/>
  <c r="C514" i="1"/>
  <c r="D513" i="1"/>
  <c r="C513" i="1"/>
  <c r="D512" i="1"/>
  <c r="C512" i="1"/>
  <c r="G512" i="1" s="1"/>
  <c r="D511" i="1"/>
  <c r="C511" i="1"/>
  <c r="G511" i="1" s="1"/>
  <c r="D510" i="1"/>
  <c r="C510" i="1"/>
  <c r="G510" i="1" s="1"/>
  <c r="D509" i="1"/>
  <c r="C509" i="1"/>
  <c r="D508" i="1"/>
  <c r="C508" i="1"/>
  <c r="D507" i="1"/>
  <c r="C507" i="1"/>
  <c r="D506" i="1"/>
  <c r="C506" i="1"/>
  <c r="D505" i="1"/>
  <c r="C505" i="1"/>
  <c r="D504" i="1"/>
  <c r="C504" i="1"/>
  <c r="G504" i="1" s="1"/>
  <c r="D503" i="1"/>
  <c r="C503" i="1"/>
  <c r="D502" i="1"/>
  <c r="C502" i="1"/>
  <c r="G502" i="1" s="1"/>
  <c r="D501" i="1"/>
  <c r="C501" i="1"/>
  <c r="D500" i="1"/>
  <c r="C500" i="1"/>
  <c r="G500" i="1" s="1"/>
  <c r="D499" i="1"/>
  <c r="C499" i="1"/>
  <c r="G499" i="1" s="1"/>
  <c r="D498" i="1"/>
  <c r="C498" i="1"/>
  <c r="G498" i="1" s="1"/>
  <c r="D497" i="1"/>
  <c r="C497" i="1"/>
  <c r="D496" i="1"/>
  <c r="C496" i="1"/>
  <c r="D495" i="1"/>
  <c r="C495" i="1"/>
  <c r="G495" i="1" s="1"/>
  <c r="D494" i="1"/>
  <c r="C494" i="1"/>
  <c r="D493" i="1"/>
  <c r="C493" i="1"/>
  <c r="G493" i="1" s="1"/>
  <c r="D492" i="1"/>
  <c r="C492" i="1"/>
  <c r="D491" i="1"/>
  <c r="C491" i="1"/>
  <c r="G491" i="1" s="1"/>
  <c r="D490" i="1"/>
  <c r="C490" i="1"/>
  <c r="G490" i="1" s="1"/>
  <c r="D489" i="1"/>
  <c r="C489" i="1"/>
  <c r="D488" i="1"/>
  <c r="C488" i="1"/>
  <c r="D487" i="1"/>
  <c r="C487" i="1"/>
  <c r="D486" i="1"/>
  <c r="C486" i="1"/>
  <c r="G486" i="1" s="1"/>
  <c r="D485" i="1"/>
  <c r="C485" i="1"/>
  <c r="D484" i="1"/>
  <c r="C484" i="1"/>
  <c r="D483" i="1"/>
  <c r="C483" i="1"/>
  <c r="D482" i="1"/>
  <c r="C482" i="1"/>
  <c r="G482" i="1" s="1"/>
  <c r="D481" i="1"/>
  <c r="C481" i="1"/>
  <c r="D480" i="1"/>
  <c r="C480" i="1"/>
  <c r="G480" i="1" s="1"/>
  <c r="D479" i="1"/>
  <c r="C479" i="1"/>
  <c r="G479" i="1" s="1"/>
  <c r="D478" i="1"/>
  <c r="C478" i="1"/>
  <c r="D477" i="1"/>
  <c r="C477" i="1"/>
  <c r="D476" i="1"/>
  <c r="C476" i="1"/>
  <c r="D475" i="1"/>
  <c r="C475" i="1"/>
  <c r="D474" i="1"/>
  <c r="C474" i="1"/>
  <c r="G474" i="1" s="1"/>
  <c r="C473" i="1"/>
  <c r="D472" i="1"/>
  <c r="C472" i="1"/>
  <c r="G472" i="1" s="1"/>
  <c r="D471" i="1"/>
  <c r="C471" i="1"/>
  <c r="G471" i="1" s="1"/>
  <c r="D470" i="1"/>
  <c r="C470" i="1"/>
  <c r="G470" i="1" s="1"/>
  <c r="D469" i="1"/>
  <c r="C469" i="1"/>
  <c r="G469" i="1" s="1"/>
  <c r="D468" i="1"/>
  <c r="C468" i="1"/>
  <c r="G468" i="1" s="1"/>
  <c r="D467" i="1"/>
  <c r="C467" i="1"/>
  <c r="G467" i="1" s="1"/>
  <c r="D466" i="1"/>
  <c r="C466" i="1"/>
  <c r="D465" i="1"/>
  <c r="C465" i="1"/>
  <c r="G465" i="1" s="1"/>
  <c r="D464" i="1"/>
  <c r="C464" i="1"/>
  <c r="G464" i="1" s="1"/>
  <c r="D463" i="1"/>
  <c r="C463" i="1"/>
  <c r="G463" i="1" s="1"/>
  <c r="D462" i="1"/>
  <c r="C462" i="1"/>
  <c r="G462" i="1" s="1"/>
  <c r="D461" i="1"/>
  <c r="C461" i="1"/>
  <c r="G461" i="1" s="1"/>
  <c r="C460" i="1"/>
  <c r="D459" i="1"/>
  <c r="C459" i="1"/>
  <c r="D458" i="1"/>
  <c r="C458" i="1"/>
  <c r="D457" i="1"/>
  <c r="C457" i="1"/>
  <c r="D456" i="1"/>
  <c r="C456" i="1"/>
  <c r="G456" i="1" s="1"/>
  <c r="D455" i="1"/>
  <c r="C455" i="1"/>
  <c r="G455" i="1" s="1"/>
  <c r="D454" i="1"/>
  <c r="C454" i="1"/>
  <c r="G454" i="1" s="1"/>
  <c r="D453" i="1"/>
  <c r="C453" i="1"/>
  <c r="G453" i="1" s="1"/>
  <c r="D452" i="1"/>
  <c r="C452" i="1"/>
  <c r="G452" i="1" s="1"/>
  <c r="D451" i="1"/>
  <c r="C451" i="1"/>
  <c r="D450" i="1"/>
  <c r="C450" i="1"/>
  <c r="D449" i="1"/>
  <c r="C449" i="1"/>
  <c r="G449" i="1" s="1"/>
  <c r="D448" i="1"/>
  <c r="C448" i="1"/>
  <c r="G448" i="1" s="1"/>
  <c r="D447" i="1"/>
  <c r="C447" i="1"/>
  <c r="G447" i="1" s="1"/>
  <c r="D446" i="1"/>
  <c r="C446" i="1"/>
  <c r="D445" i="1"/>
  <c r="C445" i="1"/>
  <c r="D444" i="1"/>
  <c r="C444" i="1"/>
  <c r="G444" i="1" s="1"/>
  <c r="D443" i="1"/>
  <c r="C443" i="1"/>
  <c r="D442" i="1"/>
  <c r="C442" i="1"/>
  <c r="G442" i="1" s="1"/>
  <c r="D441" i="1"/>
  <c r="C441" i="1"/>
  <c r="G441" i="1" s="1"/>
  <c r="D440" i="1"/>
  <c r="C440" i="1"/>
  <c r="D439" i="1"/>
  <c r="C439" i="1"/>
  <c r="D438" i="1"/>
  <c r="C438" i="1"/>
  <c r="D437" i="1"/>
  <c r="C437" i="1"/>
  <c r="D436" i="1"/>
  <c r="C436" i="1"/>
  <c r="D435" i="1"/>
  <c r="C435" i="1"/>
  <c r="G435" i="1" s="1"/>
  <c r="D434" i="1"/>
  <c r="C434" i="1"/>
  <c r="D433" i="1"/>
  <c r="C433" i="1"/>
  <c r="G433" i="1" s="1"/>
  <c r="D432" i="1"/>
  <c r="C432" i="1"/>
  <c r="G432" i="1" s="1"/>
  <c r="D431" i="1"/>
  <c r="C431" i="1"/>
  <c r="D430" i="1"/>
  <c r="C430" i="1"/>
  <c r="G430" i="1" s="1"/>
  <c r="D429" i="1"/>
  <c r="C429" i="1"/>
  <c r="G429" i="1" s="1"/>
  <c r="D428" i="1"/>
  <c r="C428" i="1"/>
  <c r="D427" i="1"/>
  <c r="C427" i="1"/>
  <c r="G427" i="1" s="1"/>
  <c r="D426" i="1"/>
  <c r="C426" i="1"/>
  <c r="G426" i="1" s="1"/>
  <c r="C425" i="1"/>
  <c r="D423" i="1"/>
  <c r="C423" i="1"/>
  <c r="D422" i="1"/>
  <c r="C422" i="1"/>
  <c r="D421" i="1"/>
  <c r="C421" i="1"/>
  <c r="D416" i="1"/>
  <c r="C416" i="1"/>
  <c r="G416" i="1" s="1"/>
  <c r="D415" i="1"/>
  <c r="C415" i="1"/>
  <c r="G415" i="1" s="1"/>
  <c r="D414" i="1"/>
  <c r="C414" i="1"/>
  <c r="G414" i="1" s="1"/>
  <c r="D411" i="1"/>
  <c r="C411" i="1"/>
  <c r="D410" i="1"/>
  <c r="C410" i="1"/>
  <c r="G410" i="1" s="1"/>
  <c r="D409" i="1"/>
  <c r="C409" i="1"/>
  <c r="G409" i="1" s="1"/>
  <c r="D408" i="1"/>
  <c r="C408" i="1"/>
  <c r="D407" i="1"/>
  <c r="C407" i="1"/>
  <c r="D406" i="1"/>
  <c r="C406" i="1"/>
  <c r="G406" i="1" s="1"/>
  <c r="D405" i="1"/>
  <c r="C405" i="1"/>
  <c r="G405" i="1" s="1"/>
  <c r="D404" i="1"/>
  <c r="C404" i="1"/>
  <c r="D403" i="1"/>
  <c r="C403" i="1"/>
  <c r="G403" i="1" s="1"/>
  <c r="D402" i="1"/>
  <c r="C402" i="1"/>
  <c r="D401" i="1"/>
  <c r="C401" i="1"/>
  <c r="D400" i="1"/>
  <c r="C400" i="1"/>
  <c r="G400" i="1" s="1"/>
  <c r="D399" i="1"/>
  <c r="C399" i="1"/>
  <c r="D398" i="1"/>
  <c r="C398" i="1"/>
  <c r="G398" i="1" s="1"/>
  <c r="D397" i="1"/>
  <c r="C397" i="1"/>
  <c r="G397" i="1" s="1"/>
  <c r="D396" i="1"/>
  <c r="C396" i="1"/>
  <c r="G396" i="1" s="1"/>
  <c r="D395" i="1"/>
  <c r="C395" i="1"/>
  <c r="G395" i="1" s="1"/>
  <c r="D394" i="1"/>
  <c r="C394" i="1"/>
  <c r="D393" i="1"/>
  <c r="C393" i="1"/>
  <c r="G393" i="1" s="1"/>
  <c r="D392" i="1"/>
  <c r="C392" i="1"/>
  <c r="G392" i="1" s="1"/>
  <c r="D391" i="1"/>
  <c r="C391" i="1"/>
  <c r="D390" i="1"/>
  <c r="C390" i="1"/>
  <c r="D389" i="1"/>
  <c r="C389" i="1"/>
  <c r="G389" i="1" s="1"/>
  <c r="D388" i="1"/>
  <c r="C388" i="1"/>
  <c r="G388" i="1" s="1"/>
  <c r="D387" i="1"/>
  <c r="C387" i="1"/>
  <c r="D386" i="1"/>
  <c r="C386" i="1"/>
  <c r="D385" i="1"/>
  <c r="C385" i="1"/>
  <c r="G385" i="1" s="1"/>
  <c r="D384" i="1"/>
  <c r="C384" i="1"/>
  <c r="D383" i="1"/>
  <c r="C383" i="1"/>
  <c r="G383" i="1" s="1"/>
  <c r="D382" i="1"/>
  <c r="C382" i="1"/>
  <c r="G382" i="1" s="1"/>
  <c r="D381" i="1"/>
  <c r="C381" i="1"/>
  <c r="D380" i="1"/>
  <c r="C380" i="1"/>
  <c r="G380" i="1" s="1"/>
  <c r="D379" i="1"/>
  <c r="C379" i="1"/>
  <c r="G379" i="1" s="1"/>
  <c r="D378" i="1"/>
  <c r="C378" i="1"/>
  <c r="G378" i="1" s="1"/>
  <c r="D377" i="1"/>
  <c r="C377" i="1"/>
  <c r="D376" i="1"/>
  <c r="C376" i="1"/>
  <c r="D375" i="1"/>
  <c r="C375" i="1"/>
  <c r="D374" i="1"/>
  <c r="C374" i="1"/>
  <c r="D373" i="1"/>
  <c r="C373" i="1"/>
  <c r="G373" i="1" s="1"/>
  <c r="D372" i="1"/>
  <c r="C372" i="1"/>
  <c r="G372" i="1" s="1"/>
  <c r="D371" i="1"/>
  <c r="C371" i="1"/>
  <c r="G371" i="1" s="1"/>
  <c r="D370" i="1"/>
  <c r="C370" i="1"/>
  <c r="G370" i="1" s="1"/>
  <c r="D369" i="1"/>
  <c r="C369" i="1"/>
  <c r="G369" i="1" s="1"/>
  <c r="D368" i="1"/>
  <c r="D367" i="1"/>
  <c r="C367" i="1"/>
  <c r="G367" i="1" s="1"/>
  <c r="D366" i="1"/>
  <c r="C366" i="1"/>
  <c r="G366" i="1" s="1"/>
  <c r="D365" i="1"/>
  <c r="C365" i="1"/>
  <c r="G365" i="1" s="1"/>
  <c r="D364" i="1"/>
  <c r="C364" i="1"/>
  <c r="D363" i="1"/>
  <c r="C363" i="1"/>
  <c r="D362" i="1"/>
  <c r="C362" i="1"/>
  <c r="G362" i="1" s="1"/>
  <c r="D361" i="1"/>
  <c r="C361" i="1"/>
  <c r="D360" i="1"/>
  <c r="C360" i="1"/>
  <c r="D359" i="1"/>
  <c r="C359" i="1"/>
  <c r="G359" i="1" s="1"/>
  <c r="D358" i="1"/>
  <c r="C358" i="1"/>
  <c r="D357" i="1"/>
  <c r="C357" i="1"/>
  <c r="C356" i="1"/>
  <c r="D354" i="1"/>
  <c r="C354" i="1"/>
  <c r="G354" i="1" s="1"/>
  <c r="D353" i="1"/>
  <c r="C353" i="1"/>
  <c r="G353" i="1" s="1"/>
  <c r="D352" i="1"/>
  <c r="C352" i="1"/>
  <c r="D351" i="1"/>
  <c r="C351" i="1"/>
  <c r="D350" i="1"/>
  <c r="C350" i="1"/>
  <c r="G350" i="1" s="1"/>
  <c r="D349" i="1"/>
  <c r="C349" i="1"/>
  <c r="G349" i="1" s="1"/>
  <c r="D348" i="1"/>
  <c r="C348" i="1"/>
  <c r="G348" i="1" s="1"/>
  <c r="D347" i="1"/>
  <c r="C347" i="1"/>
  <c r="G347" i="1" s="1"/>
  <c r="D346" i="1"/>
  <c r="C346" i="1"/>
  <c r="G346" i="1" s="1"/>
  <c r="D345" i="1"/>
  <c r="C345" i="1"/>
  <c r="G345" i="1" s="1"/>
  <c r="D344" i="1"/>
  <c r="C344" i="1"/>
  <c r="G344" i="1" s="1"/>
  <c r="D343" i="1"/>
  <c r="C343" i="1"/>
  <c r="G343" i="1" s="1"/>
  <c r="D342" i="1"/>
  <c r="C342" i="1"/>
  <c r="D341" i="1"/>
  <c r="C341" i="1"/>
  <c r="G341" i="1" s="1"/>
  <c r="D340" i="1"/>
  <c r="C340" i="1"/>
  <c r="G340" i="1" s="1"/>
  <c r="D339" i="1"/>
  <c r="C339" i="1"/>
  <c r="G339" i="1" s="1"/>
  <c r="D338" i="1"/>
  <c r="C338" i="1"/>
  <c r="D337" i="1"/>
  <c r="C337" i="1"/>
  <c r="G337" i="1" s="1"/>
  <c r="D336" i="1"/>
  <c r="C336" i="1"/>
  <c r="G336" i="1" s="1"/>
  <c r="D335" i="1"/>
  <c r="C335" i="1"/>
  <c r="D334" i="1"/>
  <c r="C334" i="1"/>
  <c r="D333" i="1"/>
  <c r="C333" i="1"/>
  <c r="G333" i="1" s="1"/>
  <c r="D332" i="1"/>
  <c r="C332" i="1"/>
  <c r="G332" i="1" s="1"/>
  <c r="D331" i="1"/>
  <c r="C331" i="1"/>
  <c r="D330" i="1"/>
  <c r="C330" i="1"/>
  <c r="G330" i="1" s="1"/>
  <c r="D329" i="1"/>
  <c r="C329" i="1"/>
  <c r="G329" i="1" s="1"/>
  <c r="D328" i="1"/>
  <c r="C328" i="1"/>
  <c r="G328" i="1" s="1"/>
  <c r="D327" i="1"/>
  <c r="C327" i="1"/>
  <c r="G327" i="1" s="1"/>
  <c r="D326" i="1"/>
  <c r="C326" i="1"/>
  <c r="G326" i="1" s="1"/>
  <c r="D325" i="1"/>
  <c r="C325" i="1"/>
  <c r="D324" i="1"/>
  <c r="C324" i="1"/>
  <c r="G324" i="1" s="1"/>
  <c r="D323" i="1"/>
  <c r="C323" i="1"/>
  <c r="G323" i="1" s="1"/>
  <c r="D322" i="1"/>
  <c r="C322" i="1"/>
  <c r="D321" i="1"/>
  <c r="C321" i="1"/>
  <c r="G321" i="1" s="1"/>
  <c r="D320" i="1"/>
  <c r="C320" i="1"/>
  <c r="G320" i="1" s="1"/>
  <c r="D319" i="1"/>
  <c r="C319" i="1"/>
  <c r="G319" i="1" s="1"/>
  <c r="D318" i="1"/>
  <c r="C318" i="1"/>
  <c r="G318" i="1" s="1"/>
  <c r="D317" i="1"/>
  <c r="C317" i="1"/>
  <c r="G317" i="1" s="1"/>
  <c r="D316" i="1"/>
  <c r="D315" i="1"/>
  <c r="C315" i="1"/>
  <c r="D314" i="1"/>
  <c r="C314" i="1"/>
  <c r="G314" i="1" s="1"/>
  <c r="D313" i="1"/>
  <c r="C313" i="1"/>
  <c r="D312" i="1"/>
  <c r="C312" i="1"/>
  <c r="D311" i="1"/>
  <c r="C311" i="1"/>
  <c r="D310" i="1"/>
  <c r="C310" i="1"/>
  <c r="G310" i="1" s="1"/>
  <c r="D309" i="1"/>
  <c r="C309" i="1"/>
  <c r="G309" i="1" s="1"/>
  <c r="D308" i="1"/>
  <c r="C308" i="1"/>
  <c r="G308" i="1" s="1"/>
  <c r="D307" i="1"/>
  <c r="C307" i="1"/>
  <c r="D306" i="1"/>
  <c r="C306" i="1"/>
  <c r="G306" i="1" s="1"/>
  <c r="D305" i="1"/>
  <c r="C305" i="1"/>
  <c r="G305" i="1" s="1"/>
  <c r="C304" i="1"/>
  <c r="D302" i="1"/>
  <c r="C302" i="1"/>
  <c r="G302" i="1" s="1"/>
  <c r="D301" i="1"/>
  <c r="C301" i="1"/>
  <c r="H300" i="1"/>
  <c r="D300" i="1"/>
  <c r="C300" i="1"/>
  <c r="G300" i="1" s="1"/>
  <c r="D299" i="1"/>
  <c r="H299" i="1" s="1"/>
  <c r="C299" i="1"/>
  <c r="D298" i="1"/>
  <c r="H298" i="1" s="1"/>
  <c r="C298" i="1"/>
  <c r="D294" i="1"/>
  <c r="H294" i="1" s="1"/>
  <c r="C294" i="1"/>
  <c r="H293" i="1"/>
  <c r="D293" i="1"/>
  <c r="C293" i="1"/>
  <c r="G293" i="1" s="1"/>
  <c r="D292" i="1"/>
  <c r="H292" i="1" s="1"/>
  <c r="C292" i="1"/>
  <c r="D291" i="1"/>
  <c r="H291" i="1" s="1"/>
  <c r="C291" i="1"/>
  <c r="D290" i="1"/>
  <c r="H290" i="1" s="1"/>
  <c r="C290" i="1"/>
  <c r="H289" i="1"/>
  <c r="D289" i="1"/>
  <c r="C289" i="1"/>
  <c r="G289" i="1" s="1"/>
  <c r="D288" i="1"/>
  <c r="H288" i="1" s="1"/>
  <c r="C288" i="1"/>
  <c r="H287" i="1"/>
  <c r="D287" i="1"/>
  <c r="C287" i="1"/>
  <c r="G287" i="1" s="1"/>
  <c r="D286" i="1"/>
  <c r="H286" i="1" s="1"/>
  <c r="C286" i="1"/>
  <c r="D285" i="1"/>
  <c r="H285" i="1" s="1"/>
  <c r="C285" i="1"/>
  <c r="D284" i="1"/>
  <c r="H284" i="1" s="1"/>
  <c r="C284" i="1"/>
  <c r="H283" i="1"/>
  <c r="D283" i="1"/>
  <c r="C283" i="1"/>
  <c r="G283" i="1" s="1"/>
  <c r="D282" i="1"/>
  <c r="H282" i="1" s="1"/>
  <c r="C282" i="1"/>
  <c r="H281" i="1"/>
  <c r="D281" i="1"/>
  <c r="C281" i="1"/>
  <c r="G281" i="1" s="1"/>
  <c r="D280" i="1"/>
  <c r="H280" i="1" s="1"/>
  <c r="C280" i="1"/>
  <c r="D279" i="1"/>
  <c r="H279" i="1" s="1"/>
  <c r="C279" i="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C269" i="1"/>
  <c r="D268" i="1"/>
  <c r="H268" i="1" s="1"/>
  <c r="C268" i="1"/>
  <c r="H267" i="1"/>
  <c r="D267" i="1"/>
  <c r="C267" i="1"/>
  <c r="G267" i="1" s="1"/>
  <c r="D266" i="1"/>
  <c r="H266" i="1" s="1"/>
  <c r="C266" i="1"/>
  <c r="D265" i="1"/>
  <c r="H265" i="1" s="1"/>
  <c r="C265" i="1"/>
  <c r="D264" i="1"/>
  <c r="H264" i="1" s="1"/>
  <c r="C264" i="1"/>
  <c r="H263" i="1"/>
  <c r="D263" i="1"/>
  <c r="C263" i="1"/>
  <c r="G263" i="1" s="1"/>
  <c r="D262" i="1"/>
  <c r="H262" i="1" s="1"/>
  <c r="C262" i="1"/>
  <c r="H261" i="1"/>
  <c r="D261" i="1"/>
  <c r="C261" i="1"/>
  <c r="G261" i="1" s="1"/>
  <c r="D260" i="1"/>
  <c r="H260" i="1" s="1"/>
  <c r="C260" i="1"/>
  <c r="D259" i="1"/>
  <c r="H259" i="1" s="1"/>
  <c r="C259" i="1"/>
  <c r="C258" i="1"/>
  <c r="D257" i="1"/>
  <c r="H257" i="1" s="1"/>
  <c r="C257" i="1"/>
  <c r="D256" i="1"/>
  <c r="H256" i="1" s="1"/>
  <c r="C256" i="1"/>
  <c r="H255" i="1"/>
  <c r="D255" i="1"/>
  <c r="C255" i="1"/>
  <c r="G255" i="1" s="1"/>
  <c r="D254" i="1"/>
  <c r="H254" i="1" s="1"/>
  <c r="C254" i="1"/>
  <c r="D253" i="1"/>
  <c r="H253" i="1" s="1"/>
  <c r="C253" i="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D237" i="1"/>
  <c r="H237" i="1" s="1"/>
  <c r="C237" i="1"/>
  <c r="D236" i="1"/>
  <c r="H236" i="1" s="1"/>
  <c r="C236" i="1"/>
  <c r="H235" i="1"/>
  <c r="D235" i="1"/>
  <c r="C235" i="1"/>
  <c r="G235" i="1" s="1"/>
  <c r="D234" i="1"/>
  <c r="H234" i="1" s="1"/>
  <c r="C234" i="1"/>
  <c r="D233" i="1"/>
  <c r="H233" i="1" s="1"/>
  <c r="C233" i="1"/>
  <c r="D232" i="1"/>
  <c r="H232" i="1" s="1"/>
  <c r="C232" i="1"/>
  <c r="H231" i="1"/>
  <c r="D231" i="1"/>
  <c r="C231" i="1"/>
  <c r="G231" i="1" s="1"/>
  <c r="D230" i="1"/>
  <c r="H230" i="1" s="1"/>
  <c r="C230" i="1"/>
  <c r="H229" i="1"/>
  <c r="D229" i="1"/>
  <c r="C229" i="1"/>
  <c r="G229" i="1" s="1"/>
  <c r="D228" i="1"/>
  <c r="H228" i="1" s="1"/>
  <c r="C228" i="1"/>
  <c r="D227" i="1"/>
  <c r="H227" i="1" s="1"/>
  <c r="C227" i="1"/>
  <c r="D225" i="1"/>
  <c r="C225" i="1"/>
  <c r="D224" i="1"/>
  <c r="H224" i="1" s="1"/>
  <c r="C224" i="1"/>
  <c r="G224" i="1" s="1"/>
  <c r="D223" i="1"/>
  <c r="H223" i="1" s="1"/>
  <c r="C223" i="1"/>
  <c r="D222" i="1"/>
  <c r="H222" i="1" s="1"/>
  <c r="C222" i="1"/>
  <c r="D221" i="1"/>
  <c r="H221" i="1" s="1"/>
  <c r="C221" i="1"/>
  <c r="H220" i="1"/>
  <c r="D220" i="1"/>
  <c r="C220" i="1"/>
  <c r="G220" i="1" s="1"/>
  <c r="D219" i="1"/>
  <c r="H219" i="1" s="1"/>
  <c r="C219" i="1"/>
  <c r="G219" i="1" s="1"/>
  <c r="D218" i="1"/>
  <c r="H218" i="1" s="1"/>
  <c r="C218" i="1"/>
  <c r="D217" i="1"/>
  <c r="H217" i="1" s="1"/>
  <c r="C217" i="1"/>
  <c r="D216" i="1"/>
  <c r="H216" i="1" s="1"/>
  <c r="C216" i="1"/>
  <c r="G216" i="1" s="1"/>
  <c r="D215" i="1"/>
  <c r="H215" i="1" s="1"/>
  <c r="C215" i="1"/>
  <c r="D214" i="1"/>
  <c r="H214" i="1" s="1"/>
  <c r="C214" i="1"/>
  <c r="D213" i="1"/>
  <c r="H213" i="1" s="1"/>
  <c r="C213" i="1"/>
  <c r="G213" i="1" s="1"/>
  <c r="D212" i="1"/>
  <c r="H212" i="1" s="1"/>
  <c r="C212" i="1"/>
  <c r="D211" i="1"/>
  <c r="H211" i="1" s="1"/>
  <c r="C211" i="1"/>
  <c r="G211" i="1" s="1"/>
  <c r="D210" i="1"/>
  <c r="H210" i="1" s="1"/>
  <c r="C210" i="1"/>
  <c r="D209" i="1"/>
  <c r="H209" i="1" s="1"/>
  <c r="C209" i="1"/>
  <c r="G209" i="1" s="1"/>
  <c r="D208" i="1"/>
  <c r="H208" i="1" s="1"/>
  <c r="C208" i="1"/>
  <c r="D207" i="1"/>
  <c r="H207" i="1" s="1"/>
  <c r="C207" i="1"/>
  <c r="D206" i="1"/>
  <c r="H206" i="1" s="1"/>
  <c r="C206" i="1"/>
  <c r="G206" i="1" s="1"/>
  <c r="D205" i="1"/>
  <c r="H205" i="1" s="1"/>
  <c r="C205" i="1"/>
  <c r="D204" i="1"/>
  <c r="H204" i="1" s="1"/>
  <c r="C204" i="1"/>
  <c r="D203" i="1"/>
  <c r="H203" i="1" s="1"/>
  <c r="C203" i="1"/>
  <c r="G203" i="1" s="1"/>
  <c r="D202" i="1"/>
  <c r="H202" i="1" s="1"/>
  <c r="C202" i="1"/>
  <c r="G202" i="1" s="1"/>
  <c r="D201" i="1"/>
  <c r="H201" i="1" s="1"/>
  <c r="C201" i="1"/>
  <c r="G201" i="1" s="1"/>
  <c r="D200" i="1"/>
  <c r="H200" i="1" s="1"/>
  <c r="C200" i="1"/>
  <c r="C199" i="1"/>
  <c r="C198" i="1"/>
  <c r="D197" i="1"/>
  <c r="H197" i="1" s="1"/>
  <c r="C197" i="1"/>
  <c r="G197" i="1" s="1"/>
  <c r="H196" i="1"/>
  <c r="D196" i="1"/>
  <c r="C196" i="1"/>
  <c r="G196" i="1" s="1"/>
  <c r="D195" i="1"/>
  <c r="H195" i="1" s="1"/>
  <c r="C195" i="1"/>
  <c r="G195" i="1" s="1"/>
  <c r="D194" i="1"/>
  <c r="H194" i="1" s="1"/>
  <c r="C194" i="1"/>
  <c r="G194" i="1" s="1"/>
  <c r="D193" i="1"/>
  <c r="H193" i="1" s="1"/>
  <c r="C193" i="1"/>
  <c r="G193" i="1" s="1"/>
  <c r="D192" i="1"/>
  <c r="H192" i="1" s="1"/>
  <c r="C192" i="1"/>
  <c r="G192" i="1" s="1"/>
  <c r="D191" i="1"/>
  <c r="H191" i="1" s="1"/>
  <c r="C191" i="1"/>
  <c r="D190" i="1"/>
  <c r="H190" i="1" s="1"/>
  <c r="C190" i="1"/>
  <c r="D189" i="1"/>
  <c r="H189" i="1" s="1"/>
  <c r="C189" i="1"/>
  <c r="D188" i="1"/>
  <c r="H188" i="1" s="1"/>
  <c r="C188" i="1"/>
  <c r="G188" i="1" s="1"/>
  <c r="D187" i="1"/>
  <c r="H187" i="1" s="1"/>
  <c r="C187" i="1"/>
  <c r="D186" i="1"/>
  <c r="H186" i="1" s="1"/>
  <c r="C186" i="1"/>
  <c r="G186" i="1" s="1"/>
  <c r="D185" i="1"/>
  <c r="H185" i="1" s="1"/>
  <c r="C185" i="1"/>
  <c r="H184" i="1"/>
  <c r="D184" i="1"/>
  <c r="C184" i="1"/>
  <c r="G184" i="1" s="1"/>
  <c r="D183" i="1"/>
  <c r="H183" i="1" s="1"/>
  <c r="C183" i="1"/>
  <c r="G183" i="1" s="1"/>
  <c r="D182" i="1"/>
  <c r="H182" i="1" s="1"/>
  <c r="C182" i="1"/>
  <c r="D181" i="1"/>
  <c r="H181" i="1" s="1"/>
  <c r="C181" i="1"/>
  <c r="G181" i="1" s="1"/>
  <c r="D180" i="1"/>
  <c r="H180" i="1" s="1"/>
  <c r="C180" i="1"/>
  <c r="D179" i="1"/>
  <c r="H179" i="1" s="1"/>
  <c r="C179" i="1"/>
  <c r="G179" i="1" s="1"/>
  <c r="D178" i="1"/>
  <c r="H178" i="1" s="1"/>
  <c r="C178" i="1"/>
  <c r="G178" i="1" s="1"/>
  <c r="D177" i="1"/>
  <c r="H177" i="1" s="1"/>
  <c r="C177" i="1"/>
  <c r="G177" i="1" s="1"/>
  <c r="D176" i="1"/>
  <c r="H176" i="1" s="1"/>
  <c r="C176" i="1"/>
  <c r="D175" i="1"/>
  <c r="H175" i="1" s="1"/>
  <c r="C175" i="1"/>
  <c r="G175" i="1" s="1"/>
  <c r="D174" i="1"/>
  <c r="H174" i="1" s="1"/>
  <c r="C174" i="1"/>
  <c r="D173" i="1"/>
  <c r="H173" i="1" s="1"/>
  <c r="C173" i="1"/>
  <c r="D172" i="1"/>
  <c r="H172" i="1" s="1"/>
  <c r="C172" i="1"/>
  <c r="G172" i="1" s="1"/>
  <c r="D171" i="1"/>
  <c r="H171" i="1" s="1"/>
  <c r="C171" i="1"/>
  <c r="D170" i="1"/>
  <c r="H170" i="1" s="1"/>
  <c r="C170" i="1"/>
  <c r="G170" i="1" s="1"/>
  <c r="D169" i="1"/>
  <c r="H169" i="1" s="1"/>
  <c r="C169" i="1"/>
  <c r="G169" i="1" s="1"/>
  <c r="D168" i="1"/>
  <c r="H168" i="1" s="1"/>
  <c r="C168" i="1"/>
  <c r="G168" i="1" s="1"/>
  <c r="D167" i="1"/>
  <c r="H167" i="1" s="1"/>
  <c r="C167" i="1"/>
  <c r="D166" i="1"/>
  <c r="H166" i="1" s="1"/>
  <c r="C166" i="1"/>
  <c r="D165" i="1"/>
  <c r="H165" i="1" s="1"/>
  <c r="C165" i="1"/>
  <c r="G165" i="1" s="1"/>
  <c r="D164" i="1"/>
  <c r="H164" i="1" s="1"/>
  <c r="C164" i="1"/>
  <c r="D163" i="1"/>
  <c r="H163" i="1" s="1"/>
  <c r="C163" i="1"/>
  <c r="G163" i="1" s="1"/>
  <c r="D162" i="1"/>
  <c r="H162" i="1" s="1"/>
  <c r="C162" i="1"/>
  <c r="D161" i="1"/>
  <c r="H161" i="1" s="1"/>
  <c r="C161" i="1"/>
  <c r="C160" i="1"/>
  <c r="D159" i="1"/>
  <c r="H159" i="1" s="1"/>
  <c r="C159" i="1"/>
  <c r="G159" i="1" s="1"/>
  <c r="D158" i="1"/>
  <c r="H158" i="1" s="1"/>
  <c r="C158" i="1"/>
  <c r="G158" i="1" s="1"/>
  <c r="D157" i="1"/>
  <c r="H157" i="1" s="1"/>
  <c r="C157" i="1"/>
  <c r="G157" i="1" s="1"/>
  <c r="D156" i="1"/>
  <c r="H156" i="1" s="1"/>
  <c r="C156" i="1"/>
  <c r="D155" i="1"/>
  <c r="H155" i="1" s="1"/>
  <c r="C155" i="1"/>
  <c r="G155" i="1" s="1"/>
  <c r="D154" i="1"/>
  <c r="H154" i="1" s="1"/>
  <c r="C154" i="1"/>
  <c r="G154" i="1" s="1"/>
  <c r="D153" i="1"/>
  <c r="H153" i="1" s="1"/>
  <c r="C153" i="1"/>
  <c r="D152" i="1"/>
  <c r="H152" i="1" s="1"/>
  <c r="C152" i="1"/>
  <c r="G152" i="1" s="1"/>
  <c r="D151" i="1"/>
  <c r="H151" i="1" s="1"/>
  <c r="C151" i="1"/>
  <c r="G151" i="1" s="1"/>
  <c r="D150" i="1"/>
  <c r="H150" i="1" s="1"/>
  <c r="C150" i="1"/>
  <c r="D149" i="1"/>
  <c r="H149" i="1" s="1"/>
  <c r="C149" i="1"/>
  <c r="D147" i="1"/>
  <c r="H147" i="1" s="1"/>
  <c r="C147" i="1"/>
  <c r="G147" i="1" s="1"/>
  <c r="D146" i="1"/>
  <c r="H146" i="1" s="1"/>
  <c r="C146" i="1"/>
  <c r="D145" i="1"/>
  <c r="H145" i="1" s="1"/>
  <c r="C145" i="1"/>
  <c r="G145" i="1" s="1"/>
  <c r="D144" i="1"/>
  <c r="H144" i="1" s="1"/>
  <c r="C144" i="1"/>
  <c r="D143" i="1"/>
  <c r="H143" i="1" s="1"/>
  <c r="C143" i="1"/>
  <c r="G143" i="1" s="1"/>
  <c r="H142" i="1"/>
  <c r="D142" i="1"/>
  <c r="C142" i="1"/>
  <c r="G142" i="1" s="1"/>
  <c r="D141" i="1"/>
  <c r="H141" i="1" s="1"/>
  <c r="C141" i="1"/>
  <c r="D140" i="1"/>
  <c r="H140" i="1" s="1"/>
  <c r="C140" i="1"/>
  <c r="D139" i="1"/>
  <c r="H139" i="1" s="1"/>
  <c r="C139" i="1"/>
  <c r="D138" i="1"/>
  <c r="H138" i="1" s="1"/>
  <c r="C138" i="1"/>
  <c r="D137" i="1"/>
  <c r="H137" i="1" s="1"/>
  <c r="C137" i="1"/>
  <c r="D136" i="1"/>
  <c r="H136" i="1" s="1"/>
  <c r="C136" i="1"/>
  <c r="D135" i="1"/>
  <c r="H135" i="1" s="1"/>
  <c r="C135" i="1"/>
  <c r="G135" i="1" s="1"/>
  <c r="D134" i="1"/>
  <c r="H134" i="1" s="1"/>
  <c r="C134" i="1"/>
  <c r="G134" i="1" s="1"/>
  <c r="D133" i="1"/>
  <c r="H133" i="1" s="1"/>
  <c r="C133" i="1"/>
  <c r="G133" i="1" s="1"/>
  <c r="D132" i="1"/>
  <c r="H132" i="1" s="1"/>
  <c r="C132" i="1"/>
  <c r="D131" i="1"/>
  <c r="H131" i="1" s="1"/>
  <c r="C131" i="1"/>
  <c r="D130" i="1"/>
  <c r="H130" i="1" s="1"/>
  <c r="C130" i="1"/>
  <c r="H129" i="1"/>
  <c r="D129" i="1"/>
  <c r="C129" i="1"/>
  <c r="G129" i="1" s="1"/>
  <c r="D128" i="1"/>
  <c r="H128" i="1" s="1"/>
  <c r="C128" i="1"/>
  <c r="G128" i="1" s="1"/>
  <c r="D127" i="1"/>
  <c r="H127" i="1" s="1"/>
  <c r="C127" i="1"/>
  <c r="D126" i="1"/>
  <c r="H126" i="1" s="1"/>
  <c r="C126" i="1"/>
  <c r="D125" i="1"/>
  <c r="H125" i="1" s="1"/>
  <c r="C125" i="1"/>
  <c r="D124" i="1"/>
  <c r="H124" i="1" s="1"/>
  <c r="C124" i="1"/>
  <c r="G124" i="1" s="1"/>
  <c r="D123" i="1"/>
  <c r="H123" i="1" s="1"/>
  <c r="C123" i="1"/>
  <c r="G123" i="1" s="1"/>
  <c r="D122" i="1"/>
  <c r="H122" i="1" s="1"/>
  <c r="C122" i="1"/>
  <c r="D121" i="1"/>
  <c r="H121" i="1" s="1"/>
  <c r="C121" i="1"/>
  <c r="H120" i="1"/>
  <c r="D120" i="1"/>
  <c r="C120" i="1"/>
  <c r="G120" i="1" s="1"/>
  <c r="D119" i="1"/>
  <c r="H119" i="1" s="1"/>
  <c r="C119" i="1"/>
  <c r="G119" i="1" s="1"/>
  <c r="D118" i="1"/>
  <c r="H118" i="1" s="1"/>
  <c r="C118" i="1"/>
  <c r="D117" i="1"/>
  <c r="H117" i="1" s="1"/>
  <c r="C117" i="1"/>
  <c r="D116" i="1"/>
  <c r="H116" i="1" s="1"/>
  <c r="C116" i="1"/>
  <c r="D115" i="1"/>
  <c r="H115" i="1" s="1"/>
  <c r="C115" i="1"/>
  <c r="G115" i="1" s="1"/>
  <c r="D114" i="1"/>
  <c r="H114" i="1" s="1"/>
  <c r="C114" i="1"/>
  <c r="G114" i="1" s="1"/>
  <c r="D113" i="1"/>
  <c r="H113" i="1" s="1"/>
  <c r="C113" i="1"/>
  <c r="D112" i="1"/>
  <c r="H112" i="1" s="1"/>
  <c r="C112" i="1"/>
  <c r="D111" i="1"/>
  <c r="H111" i="1" s="1"/>
  <c r="C111" i="1"/>
  <c r="G111" i="1" s="1"/>
  <c r="D110" i="1"/>
  <c r="H110" i="1" s="1"/>
  <c r="C110" i="1"/>
  <c r="D109" i="1"/>
  <c r="H109" i="1" s="1"/>
  <c r="C109" i="1"/>
  <c r="D108" i="1"/>
  <c r="H108" i="1" s="1"/>
  <c r="C108" i="1"/>
  <c r="D107" i="1"/>
  <c r="H107" i="1" s="1"/>
  <c r="C107" i="1"/>
  <c r="G107" i="1" s="1"/>
  <c r="D106" i="1"/>
  <c r="H106" i="1" s="1"/>
  <c r="C106" i="1"/>
  <c r="G106" i="1" s="1"/>
  <c r="D105" i="1"/>
  <c r="H105" i="1" s="1"/>
  <c r="C105" i="1"/>
  <c r="D104" i="1"/>
  <c r="H104" i="1" s="1"/>
  <c r="C104" i="1"/>
  <c r="G104" i="1" s="1"/>
  <c r="D103" i="1"/>
  <c r="H103" i="1" s="1"/>
  <c r="C103" i="1"/>
  <c r="C102" i="1"/>
  <c r="D101" i="1"/>
  <c r="H101" i="1" s="1"/>
  <c r="C101" i="1"/>
  <c r="G101" i="1" s="1"/>
  <c r="D100" i="1"/>
  <c r="H100" i="1" s="1"/>
  <c r="C100" i="1"/>
  <c r="G100" i="1" s="1"/>
  <c r="D99" i="1"/>
  <c r="H99" i="1" s="1"/>
  <c r="C99" i="1"/>
  <c r="D98" i="1"/>
  <c r="H98" i="1" s="1"/>
  <c r="C98" i="1"/>
  <c r="G98" i="1" s="1"/>
  <c r="D97" i="1"/>
  <c r="H97" i="1" s="1"/>
  <c r="C97" i="1"/>
  <c r="G97" i="1" s="1"/>
  <c r="D96" i="1"/>
  <c r="H96" i="1" s="1"/>
  <c r="C96" i="1"/>
  <c r="D95" i="1"/>
  <c r="H95" i="1" s="1"/>
  <c r="C95" i="1"/>
  <c r="G95" i="1" s="1"/>
  <c r="D94" i="1"/>
  <c r="H94" i="1" s="1"/>
  <c r="C94" i="1"/>
  <c r="D93" i="1"/>
  <c r="H93" i="1" s="1"/>
  <c r="C93" i="1"/>
  <c r="G93" i="1" s="1"/>
  <c r="D92" i="1"/>
  <c r="H92" i="1" s="1"/>
  <c r="C92" i="1"/>
  <c r="G92" i="1" s="1"/>
  <c r="D91" i="1"/>
  <c r="H91" i="1" s="1"/>
  <c r="C91" i="1"/>
  <c r="D90" i="1"/>
  <c r="H90" i="1" s="1"/>
  <c r="C90" i="1"/>
  <c r="G90" i="1" s="1"/>
  <c r="D89" i="1"/>
  <c r="H89" i="1" s="1"/>
  <c r="C89" i="1"/>
  <c r="G89" i="1" s="1"/>
  <c r="D88" i="1"/>
  <c r="H88" i="1" s="1"/>
  <c r="C88" i="1"/>
  <c r="G88" i="1" s="1"/>
  <c r="D87" i="1"/>
  <c r="H87" i="1" s="1"/>
  <c r="C87" i="1"/>
  <c r="D86" i="1"/>
  <c r="H86" i="1" s="1"/>
  <c r="C86" i="1"/>
  <c r="D85" i="1"/>
  <c r="H85" i="1" s="1"/>
  <c r="C85" i="1"/>
  <c r="G85" i="1" s="1"/>
  <c r="D84" i="1"/>
  <c r="H84" i="1" s="1"/>
  <c r="C84" i="1"/>
  <c r="G84" i="1" s="1"/>
  <c r="D83" i="1"/>
  <c r="H83" i="1" s="1"/>
  <c r="C83" i="1"/>
  <c r="D82" i="1"/>
  <c r="H82" i="1" s="1"/>
  <c r="C82" i="1"/>
  <c r="D81" i="1"/>
  <c r="H81" i="1" s="1"/>
  <c r="C81" i="1"/>
  <c r="D80" i="1"/>
  <c r="H80" i="1" s="1"/>
  <c r="C80" i="1"/>
  <c r="D79" i="1"/>
  <c r="H79" i="1" s="1"/>
  <c r="C79" i="1"/>
  <c r="C78" i="1"/>
  <c r="D77" i="1"/>
  <c r="H77" i="1" s="1"/>
  <c r="C77" i="1"/>
  <c r="D76" i="1"/>
  <c r="H76" i="1" s="1"/>
  <c r="C76" i="1"/>
  <c r="G76" i="1" s="1"/>
  <c r="D75" i="1"/>
  <c r="H75" i="1" s="1"/>
  <c r="C75" i="1"/>
  <c r="G75" i="1" s="1"/>
  <c r="D74" i="1"/>
  <c r="H74" i="1" s="1"/>
  <c r="C74" i="1"/>
  <c r="D73" i="1"/>
  <c r="H73" i="1" s="1"/>
  <c r="C73" i="1"/>
  <c r="D72" i="1"/>
  <c r="H72" i="1" s="1"/>
  <c r="C72" i="1"/>
  <c r="G72" i="1" s="1"/>
  <c r="D71" i="1"/>
  <c r="H71" i="1" s="1"/>
  <c r="C71" i="1"/>
  <c r="G71" i="1" s="1"/>
  <c r="D70" i="1"/>
  <c r="H70" i="1" s="1"/>
  <c r="C70" i="1"/>
  <c r="D69" i="1"/>
  <c r="H69" i="1" s="1"/>
  <c r="C69" i="1"/>
  <c r="D68" i="1"/>
  <c r="H68" i="1" s="1"/>
  <c r="C68" i="1"/>
  <c r="D67" i="1"/>
  <c r="H67" i="1" s="1"/>
  <c r="C67" i="1"/>
  <c r="D66" i="1"/>
  <c r="H66" i="1" s="1"/>
  <c r="C66" i="1"/>
  <c r="G66" i="1" s="1"/>
  <c r="D65" i="1"/>
  <c r="H65" i="1" s="1"/>
  <c r="C65" i="1"/>
  <c r="G65" i="1" s="1"/>
  <c r="D64" i="1"/>
  <c r="H64" i="1" s="1"/>
  <c r="C64" i="1"/>
  <c r="D63" i="1"/>
  <c r="H63" i="1" s="1"/>
  <c r="C63" i="1"/>
  <c r="D62" i="1"/>
  <c r="H62" i="1" s="1"/>
  <c r="C62" i="1"/>
  <c r="G62" i="1" s="1"/>
  <c r="D61" i="1"/>
  <c r="H61" i="1" s="1"/>
  <c r="C61" i="1"/>
  <c r="D60" i="1"/>
  <c r="H60" i="1" s="1"/>
  <c r="C60" i="1"/>
  <c r="D59" i="1"/>
  <c r="H59" i="1" s="1"/>
  <c r="C59" i="1"/>
  <c r="G59" i="1" s="1"/>
  <c r="D58" i="1"/>
  <c r="H58" i="1" s="1"/>
  <c r="C58" i="1"/>
  <c r="G58" i="1" s="1"/>
  <c r="D57" i="1"/>
  <c r="H57" i="1" s="1"/>
  <c r="C57" i="1"/>
  <c r="D56" i="1"/>
  <c r="H56" i="1" s="1"/>
  <c r="C56" i="1"/>
  <c r="G56" i="1" s="1"/>
  <c r="D55" i="1"/>
  <c r="H55" i="1" s="1"/>
  <c r="C55" i="1"/>
  <c r="D54" i="1"/>
  <c r="H54" i="1" s="1"/>
  <c r="C54" i="1"/>
  <c r="D53" i="1"/>
  <c r="H53" i="1" s="1"/>
  <c r="C53" i="1"/>
  <c r="D52" i="1"/>
  <c r="H52" i="1" s="1"/>
  <c r="C52" i="1"/>
  <c r="D51" i="1"/>
  <c r="H51" i="1" s="1"/>
  <c r="C51" i="1"/>
  <c r="G51" i="1" s="1"/>
  <c r="D50" i="1"/>
  <c r="H50" i="1" s="1"/>
  <c r="C50" i="1"/>
  <c r="G50" i="1" s="1"/>
  <c r="H49" i="1"/>
  <c r="D49" i="1"/>
  <c r="C49" i="1"/>
  <c r="G49" i="1" s="1"/>
  <c r="D48" i="1"/>
  <c r="H48" i="1" s="1"/>
  <c r="C48" i="1"/>
  <c r="D47" i="1"/>
  <c r="H47" i="1" s="1"/>
  <c r="C47" i="1"/>
  <c r="D46" i="1"/>
  <c r="H46" i="1" s="1"/>
  <c r="C46" i="1"/>
  <c r="D44" i="1"/>
  <c r="H44" i="1" s="1"/>
  <c r="C44" i="1"/>
  <c r="D43" i="1"/>
  <c r="H43" i="1" s="1"/>
  <c r="C43" i="1"/>
  <c r="D42" i="1"/>
  <c r="H42" i="1" s="1"/>
  <c r="C42" i="1"/>
  <c r="D41" i="1"/>
  <c r="H41" i="1" s="1"/>
  <c r="C41" i="1"/>
  <c r="G41" i="1" s="1"/>
  <c r="D40" i="1"/>
  <c r="H40" i="1" s="1"/>
  <c r="C40" i="1"/>
  <c r="D39" i="1"/>
  <c r="H39" i="1" s="1"/>
  <c r="C39" i="1"/>
  <c r="D38" i="1"/>
  <c r="H38" i="1" s="1"/>
  <c r="C38" i="1"/>
  <c r="D37" i="1"/>
  <c r="H37" i="1" s="1"/>
  <c r="C37" i="1"/>
  <c r="D36" i="1"/>
  <c r="H36" i="1" s="1"/>
  <c r="C36" i="1"/>
  <c r="D35" i="1"/>
  <c r="H35" i="1" s="1"/>
  <c r="C35" i="1"/>
  <c r="D34" i="1"/>
  <c r="H34" i="1" s="1"/>
  <c r="C34" i="1"/>
  <c r="G34" i="1" s="1"/>
  <c r="D33" i="1"/>
  <c r="H33" i="1" s="1"/>
  <c r="C33" i="1"/>
  <c r="D32" i="1"/>
  <c r="H32" i="1" s="1"/>
  <c r="C32" i="1"/>
  <c r="D31" i="1"/>
  <c r="H31" i="1" s="1"/>
  <c r="C31" i="1"/>
  <c r="D30" i="1"/>
  <c r="H30" i="1" s="1"/>
  <c r="C30" i="1"/>
  <c r="G30" i="1" s="1"/>
  <c r="D29" i="1"/>
  <c r="H29" i="1" s="1"/>
  <c r="C29" i="1"/>
  <c r="D28" i="1"/>
  <c r="H28" i="1" s="1"/>
  <c r="C28" i="1"/>
  <c r="D27" i="1"/>
  <c r="H27" i="1" s="1"/>
  <c r="C27" i="1"/>
  <c r="D26" i="1"/>
  <c r="H26" i="1" s="1"/>
  <c r="C26" i="1"/>
  <c r="G26" i="1" s="1"/>
  <c r="D25" i="1"/>
  <c r="H25" i="1" s="1"/>
  <c r="C25" i="1"/>
  <c r="D24" i="1"/>
  <c r="H24" i="1" s="1"/>
  <c r="C24" i="1"/>
  <c r="G24" i="1" s="1"/>
  <c r="D23" i="1"/>
  <c r="H23" i="1" s="1"/>
  <c r="C23" i="1"/>
  <c r="D22" i="1"/>
  <c r="H22" i="1" s="1"/>
  <c r="C22" i="1"/>
  <c r="D21" i="1"/>
  <c r="H21" i="1" s="1"/>
  <c r="C21" i="1"/>
  <c r="D20" i="1"/>
  <c r="H20" i="1" s="1"/>
  <c r="C20" i="1"/>
  <c r="G20" i="1" s="1"/>
  <c r="D19" i="1"/>
  <c r="H19" i="1" s="1"/>
  <c r="C19" i="1"/>
  <c r="D18" i="1"/>
  <c r="H18" i="1" s="1"/>
  <c r="C18" i="1"/>
  <c r="D17" i="1"/>
  <c r="H17" i="1" s="1"/>
  <c r="C17" i="1"/>
  <c r="D16" i="1"/>
  <c r="H16" i="1" s="1"/>
  <c r="C16" i="1"/>
  <c r="D15" i="1"/>
  <c r="H15" i="1" s="1"/>
  <c r="C15" i="1"/>
  <c r="D14" i="1"/>
  <c r="H14" i="1" s="1"/>
  <c r="C14" i="1"/>
  <c r="D13" i="1"/>
  <c r="H13" i="1" s="1"/>
  <c r="C13" i="1"/>
  <c r="D12" i="1"/>
  <c r="H12" i="1" s="1"/>
  <c r="C12" i="1"/>
  <c r="G12" i="1" s="1"/>
  <c r="D11" i="1"/>
  <c r="H11" i="1" s="1"/>
  <c r="C11" i="1"/>
  <c r="G11" i="1" s="1"/>
  <c r="D10" i="1"/>
  <c r="H10" i="1" s="1"/>
  <c r="C10" i="1"/>
  <c r="G10" i="1" s="1"/>
  <c r="D9" i="1"/>
  <c r="H9" i="1" s="1"/>
  <c r="C9" i="1"/>
  <c r="D8" i="1"/>
  <c r="H8" i="1" s="1"/>
  <c r="C8" i="1"/>
  <c r="D7" i="1"/>
  <c r="H7" i="1" s="1"/>
  <c r="C7" i="1"/>
  <c r="D6" i="1"/>
  <c r="H6" i="1" s="1"/>
  <c r="C6" i="1"/>
  <c r="D5" i="1"/>
  <c r="H5" i="1" s="1"/>
  <c r="C5" i="1"/>
  <c r="G5" i="1" s="1"/>
  <c r="D4" i="1"/>
  <c r="H4" i="1" s="1"/>
  <c r="C4" i="1"/>
  <c r="C3" i="1"/>
  <c r="G298" i="1" l="1"/>
  <c r="H1685" i="1"/>
  <c r="H1635" i="1"/>
  <c r="E36" i="9"/>
  <c r="B36" i="9" s="1"/>
  <c r="E307" i="9"/>
  <c r="B307" i="9" s="1"/>
  <c r="E319" i="9"/>
  <c r="B319" i="9" s="1"/>
  <c r="E323" i="9"/>
  <c r="B323" i="9" s="1"/>
  <c r="H1683" i="1"/>
  <c r="G1680" i="1"/>
  <c r="H1679" i="1"/>
  <c r="H1675" i="1"/>
  <c r="H1673" i="1"/>
  <c r="G1672" i="1"/>
  <c r="H1671" i="1"/>
  <c r="G1670" i="1"/>
  <c r="G1668" i="1"/>
  <c r="H1669" i="1"/>
  <c r="H1667" i="1"/>
  <c r="H1663" i="1"/>
  <c r="G1662" i="1"/>
  <c r="H1661" i="1"/>
  <c r="G1660" i="1"/>
  <c r="G1658" i="1"/>
  <c r="H1659" i="1"/>
  <c r="H1657" i="1"/>
  <c r="H1653" i="1"/>
  <c r="G1652" i="1"/>
  <c r="H1651" i="1"/>
  <c r="G1650" i="1"/>
  <c r="G1648" i="1"/>
  <c r="H1649" i="1"/>
  <c r="H1647" i="1"/>
  <c r="H1643" i="1"/>
  <c r="G1642" i="1"/>
  <c r="H1641" i="1"/>
  <c r="G1640" i="1"/>
  <c r="G1638" i="1"/>
  <c r="H1639" i="1"/>
  <c r="H1637" i="1"/>
  <c r="H1633" i="1"/>
  <c r="G1634" i="1"/>
  <c r="D51" i="8"/>
  <c r="D45" i="8" s="1"/>
  <c r="G1632" i="1"/>
  <c r="G1628" i="1"/>
  <c r="G1618" i="1"/>
  <c r="G1614" i="1"/>
  <c r="D25" i="8"/>
  <c r="C1601" i="1" s="1"/>
  <c r="H1601" i="1" s="1"/>
  <c r="G1609" i="1"/>
  <c r="G1605" i="1"/>
  <c r="G1603" i="1"/>
  <c r="D6" i="8"/>
  <c r="C1582" i="1" s="1"/>
  <c r="G1582" i="1" s="1"/>
  <c r="G1599" i="1"/>
  <c r="G1593" i="1"/>
  <c r="C1584" i="1"/>
  <c r="G1584" i="1" s="1"/>
  <c r="G1585" i="1"/>
  <c r="H1008" i="1"/>
  <c r="H1002" i="1"/>
  <c r="H999" i="1"/>
  <c r="H998" i="1"/>
  <c r="H995" i="1"/>
  <c r="H994" i="1"/>
  <c r="H992" i="1"/>
  <c r="H991" i="1"/>
  <c r="F290" i="9"/>
  <c r="H980" i="1"/>
  <c r="F286" i="9"/>
  <c r="H976" i="1"/>
  <c r="H975" i="1"/>
  <c r="H973" i="1"/>
  <c r="H971" i="1"/>
  <c r="H970" i="1"/>
  <c r="H968" i="1"/>
  <c r="H966" i="1"/>
  <c r="H964" i="1"/>
  <c r="H961" i="1"/>
  <c r="H957" i="1"/>
  <c r="H953" i="1"/>
  <c r="H950" i="1"/>
  <c r="H946" i="1"/>
  <c r="H940" i="1"/>
  <c r="H931" i="1"/>
  <c r="H930" i="1"/>
  <c r="H927" i="1"/>
  <c r="H926" i="1"/>
  <c r="H922" i="1"/>
  <c r="H916" i="1"/>
  <c r="H912" i="1"/>
  <c r="H910" i="1"/>
  <c r="H907" i="1"/>
  <c r="H906" i="1"/>
  <c r="H904" i="1"/>
  <c r="H896" i="1"/>
  <c r="H894" i="1"/>
  <c r="H888" i="1"/>
  <c r="H883" i="1"/>
  <c r="H882" i="1"/>
  <c r="H879" i="1"/>
  <c r="H878" i="1"/>
  <c r="H869" i="1"/>
  <c r="H867" i="1"/>
  <c r="H862" i="1"/>
  <c r="H861" i="1"/>
  <c r="H857" i="1"/>
  <c r="H856" i="1"/>
  <c r="H855" i="1"/>
  <c r="H844" i="1"/>
  <c r="H843" i="1"/>
  <c r="H841" i="1"/>
  <c r="H840" i="1"/>
  <c r="H839" i="1"/>
  <c r="H838" i="1"/>
  <c r="H837" i="1"/>
  <c r="H835" i="1"/>
  <c r="H834" i="1"/>
  <c r="H830" i="1"/>
  <c r="H829" i="1"/>
  <c r="H828" i="1"/>
  <c r="H820" i="1"/>
  <c r="H818" i="1"/>
  <c r="H817" i="1"/>
  <c r="H816" i="1"/>
  <c r="G815" i="1"/>
  <c r="G814" i="1"/>
  <c r="G812" i="1"/>
  <c r="G810" i="1"/>
  <c r="G809" i="1"/>
  <c r="G807" i="1"/>
  <c r="G791" i="1"/>
  <c r="G790" i="1"/>
  <c r="G789" i="1"/>
  <c r="G788" i="1"/>
  <c r="G787" i="1"/>
  <c r="G786" i="1"/>
  <c r="G777" i="1"/>
  <c r="G776" i="1"/>
  <c r="G775" i="1"/>
  <c r="G774" i="1"/>
  <c r="G773" i="1"/>
  <c r="G771" i="1"/>
  <c r="G768" i="1"/>
  <c r="G766" i="1"/>
  <c r="G765" i="1"/>
  <c r="G761" i="1"/>
  <c r="G760" i="1"/>
  <c r="G759" i="1"/>
  <c r="G755" i="1"/>
  <c r="G754" i="1"/>
  <c r="G752" i="1"/>
  <c r="G751" i="1"/>
  <c r="G745" i="1"/>
  <c r="G744" i="1"/>
  <c r="G739" i="1"/>
  <c r="G738" i="1"/>
  <c r="G736" i="1"/>
  <c r="G734" i="1"/>
  <c r="G728" i="1"/>
  <c r="G725" i="1"/>
  <c r="G716" i="1"/>
  <c r="G715" i="1"/>
  <c r="G713" i="1"/>
  <c r="G711" i="1"/>
  <c r="G710" i="1"/>
  <c r="G709" i="1"/>
  <c r="G708" i="1"/>
  <c r="G706" i="1"/>
  <c r="F233" i="9"/>
  <c r="G705" i="1"/>
  <c r="G703" i="1"/>
  <c r="G701" i="1"/>
  <c r="G700" i="1"/>
  <c r="G699" i="1"/>
  <c r="G698" i="1"/>
  <c r="G696" i="1"/>
  <c r="G695" i="1"/>
  <c r="G693" i="1"/>
  <c r="G689" i="1"/>
  <c r="G688" i="1"/>
  <c r="G684" i="1"/>
  <c r="G681" i="1"/>
  <c r="G680" i="1"/>
  <c r="G677" i="1"/>
  <c r="G676" i="1"/>
  <c r="G673" i="1"/>
  <c r="G672" i="1"/>
  <c r="G671" i="1"/>
  <c r="G669" i="1"/>
  <c r="G665" i="1"/>
  <c r="G663" i="1"/>
  <c r="G662" i="1"/>
  <c r="G660" i="1"/>
  <c r="G658" i="1"/>
  <c r="G657" i="1"/>
  <c r="G655" i="1"/>
  <c r="G651" i="1"/>
  <c r="G646" i="1"/>
  <c r="G649" i="1"/>
  <c r="F656" i="4"/>
  <c r="F292" i="9"/>
  <c r="G628" i="1"/>
  <c r="G624" i="1"/>
  <c r="G626" i="1"/>
  <c r="G620" i="1"/>
  <c r="G615" i="1"/>
  <c r="G617" i="1"/>
  <c r="F288" i="9"/>
  <c r="G607" i="1"/>
  <c r="G603" i="1"/>
  <c r="G604" i="1"/>
  <c r="G602" i="1"/>
  <c r="E597" i="4"/>
  <c r="D591" i="1" s="1"/>
  <c r="G591" i="1" s="1"/>
  <c r="E156" i="9"/>
  <c r="B156" i="9" s="1"/>
  <c r="F284" i="9"/>
  <c r="F282" i="9"/>
  <c r="G598" i="1"/>
  <c r="F280" i="9"/>
  <c r="F278" i="9"/>
  <c r="B278" i="9" s="1"/>
  <c r="G588" i="1"/>
  <c r="G590" i="1"/>
  <c r="E584" i="4"/>
  <c r="D578" i="1" s="1"/>
  <c r="G578" i="1" s="1"/>
  <c r="G580" i="1"/>
  <c r="G570" i="1"/>
  <c r="G565" i="1"/>
  <c r="G566" i="1"/>
  <c r="G568" i="1"/>
  <c r="G556" i="1"/>
  <c r="G563" i="1"/>
  <c r="G562" i="1"/>
  <c r="G561" i="1"/>
  <c r="G560" i="1"/>
  <c r="G559" i="1"/>
  <c r="G554" i="1"/>
  <c r="G551" i="1"/>
  <c r="G553" i="1"/>
  <c r="F277" i="9"/>
  <c r="F275" i="9"/>
  <c r="F273" i="9"/>
  <c r="G539" i="1"/>
  <c r="G540" i="1"/>
  <c r="F271" i="9"/>
  <c r="G535" i="1"/>
  <c r="G531" i="1"/>
  <c r="G534" i="1"/>
  <c r="E536" i="4"/>
  <c r="D530" i="1" s="1"/>
  <c r="G530" i="1" s="1"/>
  <c r="G525" i="1"/>
  <c r="G520" i="1"/>
  <c r="G522" i="1"/>
  <c r="G521" i="1"/>
  <c r="G517" i="1"/>
  <c r="G518" i="1"/>
  <c r="G508" i="1"/>
  <c r="G514" i="1"/>
  <c r="G513" i="1"/>
  <c r="G509" i="1"/>
  <c r="G507" i="1"/>
  <c r="G506" i="1"/>
  <c r="F269" i="9"/>
  <c r="G503" i="1"/>
  <c r="G505" i="1"/>
  <c r="F267" i="9"/>
  <c r="G501" i="1"/>
  <c r="F265" i="9"/>
  <c r="F263" i="9"/>
  <c r="G485" i="1"/>
  <c r="G496" i="1"/>
  <c r="G497" i="1"/>
  <c r="G494" i="1"/>
  <c r="F261" i="9"/>
  <c r="G492" i="1"/>
  <c r="F259" i="9"/>
  <c r="G489" i="1"/>
  <c r="G488" i="1"/>
  <c r="F257" i="9"/>
  <c r="G487" i="1"/>
  <c r="G484" i="1"/>
  <c r="G483" i="1"/>
  <c r="G481" i="1"/>
  <c r="G478" i="1"/>
  <c r="G477" i="1"/>
  <c r="G476" i="1"/>
  <c r="G475" i="1"/>
  <c r="F255" i="9"/>
  <c r="G466" i="1"/>
  <c r="E466" i="4"/>
  <c r="D460" i="1" s="1"/>
  <c r="G460" i="1" s="1"/>
  <c r="G459" i="1"/>
  <c r="G458" i="1"/>
  <c r="G451" i="1"/>
  <c r="G457" i="1"/>
  <c r="G446" i="1"/>
  <c r="G450" i="1"/>
  <c r="G445" i="1"/>
  <c r="G443" i="1"/>
  <c r="F253" i="9"/>
  <c r="G439" i="1"/>
  <c r="G440" i="1"/>
  <c r="G438" i="1"/>
  <c r="G437" i="1"/>
  <c r="F251" i="9"/>
  <c r="G434" i="1"/>
  <c r="G436" i="1"/>
  <c r="F249" i="9"/>
  <c r="G431" i="1"/>
  <c r="G428" i="1"/>
  <c r="G411" i="1"/>
  <c r="G407" i="1"/>
  <c r="G408" i="1"/>
  <c r="F412" i="4"/>
  <c r="G401" i="1"/>
  <c r="G402" i="1"/>
  <c r="G404" i="1"/>
  <c r="G399" i="1"/>
  <c r="G394" i="1"/>
  <c r="G391" i="1"/>
  <c r="G390" i="1"/>
  <c r="G387" i="1"/>
  <c r="G386" i="1"/>
  <c r="G384" i="1"/>
  <c r="G381" i="1"/>
  <c r="G377" i="1"/>
  <c r="G374" i="1"/>
  <c r="G376" i="1"/>
  <c r="F379" i="4"/>
  <c r="G375" i="1"/>
  <c r="G364" i="1"/>
  <c r="E360" i="4"/>
  <c r="D355" i="1" s="1"/>
  <c r="D356" i="1"/>
  <c r="G356" i="1" s="1"/>
  <c r="G361" i="1"/>
  <c r="G363" i="1"/>
  <c r="G357" i="1"/>
  <c r="G360" i="1"/>
  <c r="G358" i="1"/>
  <c r="G352" i="1"/>
  <c r="G351" i="1"/>
  <c r="G342" i="1"/>
  <c r="G338" i="1"/>
  <c r="G335" i="1"/>
  <c r="G331" i="1"/>
  <c r="G334" i="1"/>
  <c r="G322" i="1"/>
  <c r="G325" i="1"/>
  <c r="G315" i="1"/>
  <c r="G313" i="1"/>
  <c r="G312" i="1"/>
  <c r="E308" i="4"/>
  <c r="D304" i="1"/>
  <c r="G304" i="1" s="1"/>
  <c r="G311" i="1"/>
  <c r="G307" i="1"/>
  <c r="G423" i="1"/>
  <c r="F428" i="4"/>
  <c r="G421" i="1"/>
  <c r="G422" i="1"/>
  <c r="E648" i="4"/>
  <c r="D642" i="1" s="1"/>
  <c r="G641" i="1"/>
  <c r="G642" i="1"/>
  <c r="F647" i="4"/>
  <c r="G291" i="1"/>
  <c r="G285" i="1"/>
  <c r="G279" i="1"/>
  <c r="F274" i="4"/>
  <c r="F247" i="9"/>
  <c r="G265" i="1"/>
  <c r="F269" i="4"/>
  <c r="G259" i="1"/>
  <c r="F262" i="4"/>
  <c r="G257" i="1"/>
  <c r="G253" i="1"/>
  <c r="G237" i="1"/>
  <c r="G233" i="1"/>
  <c r="G227" i="1"/>
  <c r="G223" i="1"/>
  <c r="G221" i="1"/>
  <c r="G222" i="1"/>
  <c r="G217" i="1"/>
  <c r="G218" i="1"/>
  <c r="G215" i="1"/>
  <c r="G214" i="1"/>
  <c r="G212" i="1"/>
  <c r="G210" i="1"/>
  <c r="F245" i="9"/>
  <c r="B245" i="9" s="1"/>
  <c r="G208" i="1"/>
  <c r="G207" i="1"/>
  <c r="G204" i="1"/>
  <c r="G205" i="1"/>
  <c r="G198" i="1"/>
  <c r="G199" i="1"/>
  <c r="G200" i="1"/>
  <c r="F243" i="9"/>
  <c r="G190" i="1"/>
  <c r="G191" i="1"/>
  <c r="F241" i="9"/>
  <c r="G189" i="1"/>
  <c r="G187" i="1"/>
  <c r="G185" i="1"/>
  <c r="G182" i="1"/>
  <c r="F239" i="9"/>
  <c r="B239" i="9" s="1"/>
  <c r="G180" i="1"/>
  <c r="F178" i="4"/>
  <c r="G176" i="1"/>
  <c r="G174" i="1"/>
  <c r="G173" i="1"/>
  <c r="G171" i="1"/>
  <c r="G166" i="1"/>
  <c r="G167" i="1"/>
  <c r="G164" i="1"/>
  <c r="E164" i="4"/>
  <c r="D160" i="1" s="1"/>
  <c r="H160" i="1" s="1"/>
  <c r="G161" i="1"/>
  <c r="G162" i="1"/>
  <c r="F160" i="4"/>
  <c r="G156" i="1"/>
  <c r="F237" i="9"/>
  <c r="G153" i="1"/>
  <c r="G149" i="1"/>
  <c r="G150" i="1"/>
  <c r="G146" i="1"/>
  <c r="G144" i="1"/>
  <c r="G141" i="1"/>
  <c r="G140" i="1"/>
  <c r="G139" i="1"/>
  <c r="F140" i="4"/>
  <c r="G136" i="1"/>
  <c r="G137" i="1"/>
  <c r="G138" i="1"/>
  <c r="G130" i="1"/>
  <c r="G131" i="1"/>
  <c r="G132" i="1"/>
  <c r="G127" i="1"/>
  <c r="G125" i="1"/>
  <c r="G126" i="1"/>
  <c r="F126" i="4"/>
  <c r="G121" i="1"/>
  <c r="G122" i="1"/>
  <c r="G118" i="1"/>
  <c r="F120" i="4"/>
  <c r="G116" i="1"/>
  <c r="G117" i="1"/>
  <c r="G113" i="1"/>
  <c r="G112" i="1"/>
  <c r="G110" i="1"/>
  <c r="G108" i="1"/>
  <c r="G109" i="1"/>
  <c r="F235" i="9"/>
  <c r="G105" i="1"/>
  <c r="G103" i="1"/>
  <c r="E106" i="4"/>
  <c r="D102" i="1" s="1"/>
  <c r="H102" i="1" s="1"/>
  <c r="G99" i="1"/>
  <c r="G94" i="1"/>
  <c r="G96" i="1"/>
  <c r="G91" i="1"/>
  <c r="G87" i="1"/>
  <c r="F91" i="4"/>
  <c r="G86" i="1"/>
  <c r="G83" i="1"/>
  <c r="G82" i="1"/>
  <c r="G81" i="1"/>
  <c r="G78" i="1"/>
  <c r="G79" i="1"/>
  <c r="G80" i="1"/>
  <c r="G77" i="1"/>
  <c r="G73" i="1"/>
  <c r="G74" i="1"/>
  <c r="G70" i="1"/>
  <c r="G69" i="1"/>
  <c r="E49" i="4"/>
  <c r="D45" i="1" s="1"/>
  <c r="G67" i="1"/>
  <c r="G68" i="1"/>
  <c r="G64" i="1"/>
  <c r="G63" i="1"/>
  <c r="G60" i="1"/>
  <c r="G61" i="1"/>
  <c r="G57" i="1"/>
  <c r="F58" i="4"/>
  <c r="G54" i="1"/>
  <c r="G55" i="1"/>
  <c r="G53" i="1"/>
  <c r="G52" i="1"/>
  <c r="G48" i="1"/>
  <c r="G46" i="1"/>
  <c r="G47" i="1"/>
  <c r="G44" i="1"/>
  <c r="G43" i="1"/>
  <c r="G39" i="1"/>
  <c r="G40" i="1"/>
  <c r="G42" i="1"/>
  <c r="G38" i="1"/>
  <c r="G37" i="1"/>
  <c r="G35" i="1"/>
  <c r="G36" i="1"/>
  <c r="G32" i="1"/>
  <c r="G33" i="1"/>
  <c r="G31" i="1"/>
  <c r="G29" i="1"/>
  <c r="G28" i="1"/>
  <c r="G27" i="1"/>
  <c r="G25" i="1"/>
  <c r="G23" i="1"/>
  <c r="G22" i="1"/>
  <c r="G21" i="1"/>
  <c r="F23" i="4"/>
  <c r="G19" i="1"/>
  <c r="F229" i="9"/>
  <c r="G18" i="1"/>
  <c r="G17" i="1"/>
  <c r="G16" i="1"/>
  <c r="G15" i="1"/>
  <c r="G13" i="1"/>
  <c r="G14" i="1"/>
  <c r="G4" i="1"/>
  <c r="G9" i="1"/>
  <c r="G8" i="1"/>
  <c r="G7" i="1"/>
  <c r="G6" i="1"/>
  <c r="F8" i="4"/>
  <c r="G225" i="1"/>
  <c r="H225"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H301" i="1"/>
  <c r="H302" i="1"/>
  <c r="H304" i="1"/>
  <c r="H305"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6" i="1"/>
  <c r="H357" i="1"/>
  <c r="H358" i="1"/>
  <c r="H359" i="1"/>
  <c r="H360" i="1"/>
  <c r="H361" i="1"/>
  <c r="H362" i="1"/>
  <c r="H363" i="1"/>
  <c r="H364" i="1"/>
  <c r="H365" i="1"/>
  <c r="H366" i="1"/>
  <c r="H367"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H636" i="1"/>
  <c r="H641" i="1"/>
  <c r="H642"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H947" i="1"/>
  <c r="G947"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6" i="1"/>
  <c r="G1128" i="1"/>
  <c r="G1130" i="1"/>
  <c r="G1132" i="1"/>
  <c r="G1134" i="1"/>
  <c r="G1136" i="1"/>
  <c r="G1138" i="1"/>
  <c r="G1142" i="1"/>
  <c r="G1144" i="1"/>
  <c r="G1146" i="1"/>
  <c r="G1148" i="1"/>
  <c r="G1150" i="1"/>
  <c r="G1152"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8" i="1"/>
  <c r="G1210" i="1"/>
  <c r="G1212" i="1"/>
  <c r="G1214" i="1"/>
  <c r="G1216" i="1"/>
  <c r="G1218" i="1"/>
  <c r="G1220" i="1"/>
  <c r="G1224" i="1"/>
  <c r="G1226" i="1"/>
  <c r="G1228" i="1"/>
  <c r="G1230" i="1"/>
  <c r="G1232" i="1"/>
  <c r="G1234" i="1"/>
  <c r="G1236" i="1"/>
  <c r="G1238" i="1"/>
  <c r="G1240" i="1"/>
  <c r="G1242" i="1"/>
  <c r="G1244" i="1"/>
  <c r="G1246" i="1"/>
  <c r="G1248" i="1"/>
  <c r="G1250" i="1"/>
  <c r="G1252" i="1"/>
  <c r="G1256"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5" i="1"/>
  <c r="H1526" i="1"/>
  <c r="H1527" i="1"/>
  <c r="H1528" i="1"/>
  <c r="H1529" i="1"/>
  <c r="H1530" i="1"/>
  <c r="H1531" i="1"/>
  <c r="H1532" i="1"/>
  <c r="H1533" i="1"/>
  <c r="H1534" i="1"/>
  <c r="H1535" i="1"/>
  <c r="H1537" i="1"/>
  <c r="H1538" i="1"/>
  <c r="H1539" i="1"/>
  <c r="H1540" i="1"/>
  <c r="I1540" i="1" s="1"/>
  <c r="J1540" i="1"/>
  <c r="H1541" i="1"/>
  <c r="I1541" i="1" s="1"/>
  <c r="J1541" i="1"/>
  <c r="H1542" i="1"/>
  <c r="I1542" i="1" s="1"/>
  <c r="J1542" i="1"/>
  <c r="H1543" i="1"/>
  <c r="I1543" i="1" s="1"/>
  <c r="J1543" i="1"/>
  <c r="H1544" i="1"/>
  <c r="I1544" i="1" s="1"/>
  <c r="J1544" i="1"/>
  <c r="H1545" i="1"/>
  <c r="I1545" i="1" s="1"/>
  <c r="J1545" i="1"/>
  <c r="H1546" i="1"/>
  <c r="G1557" i="1"/>
  <c r="I1557" i="1" s="1"/>
  <c r="G1563" i="1"/>
  <c r="H1563" i="1"/>
  <c r="G1564" i="1"/>
  <c r="H1564" i="1"/>
  <c r="G1565" i="1"/>
  <c r="H1565" i="1"/>
  <c r="G1566" i="1"/>
  <c r="H1566" i="1"/>
  <c r="G1567" i="1"/>
  <c r="H1567" i="1"/>
  <c r="G1568" i="1"/>
  <c r="H1568" i="1"/>
  <c r="G1569" i="1"/>
  <c r="H1569" i="1"/>
  <c r="G1570" i="1"/>
  <c r="G1572" i="1"/>
  <c r="I1572" i="1" s="1"/>
  <c r="H1572" i="1"/>
  <c r="G1573" i="1"/>
  <c r="I1573" i="1" s="1"/>
  <c r="H1573" i="1"/>
  <c r="G1574" i="1"/>
  <c r="I1574" i="1" s="1"/>
  <c r="H1574" i="1"/>
  <c r="G1575" i="1"/>
  <c r="I1575" i="1" s="1"/>
  <c r="H1575" i="1"/>
  <c r="G1576" i="1"/>
  <c r="H1582" i="1"/>
  <c r="H1584" i="1"/>
  <c r="H1586" i="1"/>
  <c r="H1588" i="1"/>
  <c r="H1590" i="1"/>
  <c r="H1592" i="1"/>
  <c r="H1594" i="1"/>
  <c r="H1596" i="1"/>
  <c r="H1598" i="1"/>
  <c r="H1600" i="1"/>
  <c r="H1602" i="1"/>
  <c r="H1604" i="1"/>
  <c r="H1606" i="1"/>
  <c r="H1608" i="1"/>
  <c r="G1611" i="1"/>
  <c r="H1611" i="1"/>
  <c r="G1615" i="1"/>
  <c r="H1615" i="1"/>
  <c r="G1619" i="1"/>
  <c r="H1619" i="1"/>
  <c r="G1546" i="1"/>
  <c r="H1547" i="1"/>
  <c r="I1547" i="1" s="1"/>
  <c r="H1548" i="1"/>
  <c r="I1548" i="1" s="1"/>
  <c r="H1549" i="1"/>
  <c r="I1549" i="1" s="1"/>
  <c r="H1550" i="1"/>
  <c r="I1550" i="1" s="1"/>
  <c r="H1551" i="1"/>
  <c r="I1551" i="1" s="1"/>
  <c r="H1552" i="1"/>
  <c r="I1552" i="1" s="1"/>
  <c r="H1553" i="1"/>
  <c r="I1553" i="1" s="1"/>
  <c r="H1556" i="1"/>
  <c r="I1556" i="1" s="1"/>
  <c r="H1610" i="1"/>
  <c r="G1610" i="1"/>
  <c r="G1613" i="1"/>
  <c r="H1613" i="1"/>
  <c r="G1617" i="1"/>
  <c r="H1617" i="1"/>
  <c r="E7" i="4"/>
  <c r="D49" i="4"/>
  <c r="F64" i="4"/>
  <c r="F74" i="4"/>
  <c r="F82" i="4"/>
  <c r="F83" i="4"/>
  <c r="F112" i="4"/>
  <c r="F164" i="4"/>
  <c r="F165" i="4"/>
  <c r="F263" i="4"/>
  <c r="E418" i="4"/>
  <c r="D413" i="1" s="1"/>
  <c r="F467" i="4"/>
  <c r="F509" i="4"/>
  <c r="F537" i="4"/>
  <c r="F581" i="4"/>
  <c r="F585" i="4"/>
  <c r="F621" i="4"/>
  <c r="D44" i="8"/>
  <c r="H19" i="9" s="1"/>
  <c r="E19" i="9" s="1"/>
  <c r="B19" i="9" s="1"/>
  <c r="H1581" i="1"/>
  <c r="F106" i="4"/>
  <c r="F107" i="4"/>
  <c r="F135" i="4"/>
  <c r="F141" i="4"/>
  <c r="G24" i="9"/>
  <c r="H24" i="9"/>
  <c r="D152" i="4"/>
  <c r="F154" i="4"/>
  <c r="F170" i="4"/>
  <c r="F194" i="4"/>
  <c r="F202" i="4"/>
  <c r="F203" i="4"/>
  <c r="F216" i="4"/>
  <c r="D230" i="4"/>
  <c r="F231" i="4"/>
  <c r="E273" i="4"/>
  <c r="D269" i="1" s="1"/>
  <c r="H269" i="1" s="1"/>
  <c r="F278" i="4"/>
  <c r="F309" i="4"/>
  <c r="F310" i="4"/>
  <c r="D321" i="4"/>
  <c r="F322" i="4"/>
  <c r="F362" i="4"/>
  <c r="D373" i="4"/>
  <c r="F374" i="4"/>
  <c r="F431" i="4"/>
  <c r="E431" i="4"/>
  <c r="E479" i="4"/>
  <c r="D473" i="1" s="1"/>
  <c r="H473" i="1" s="1"/>
  <c r="D522" i="4"/>
  <c r="D430" i="4" s="1"/>
  <c r="F523" i="4"/>
  <c r="D535" i="4"/>
  <c r="F607" i="4"/>
  <c r="E629" i="4"/>
  <c r="D623" i="1" s="1"/>
  <c r="G623" i="1" s="1"/>
  <c r="H335" i="9"/>
  <c r="E176" i="5"/>
  <c r="F427" i="4"/>
  <c r="D7" i="5"/>
  <c r="E88" i="5"/>
  <c r="D1093" i="1" s="1"/>
  <c r="G1093" i="1" s="1"/>
  <c r="E313" i="9"/>
  <c r="B313" i="9" s="1"/>
  <c r="F89" i="5"/>
  <c r="D119" i="5"/>
  <c r="D135" i="5"/>
  <c r="H315" i="9"/>
  <c r="H314" i="9"/>
  <c r="E336" i="9"/>
  <c r="B336" i="9" s="1"/>
  <c r="F196" i="5"/>
  <c r="D202" i="5"/>
  <c r="D218" i="5"/>
  <c r="D254" i="5"/>
  <c r="D5" i="6"/>
  <c r="D35" i="6"/>
  <c r="D89" i="6"/>
  <c r="D129" i="6"/>
  <c r="G314" i="9"/>
  <c r="E314" i="9" s="1"/>
  <c r="B314" i="9" s="1"/>
  <c r="G315" i="9"/>
  <c r="E315" i="9" s="1"/>
  <c r="B315" i="9" s="1"/>
  <c r="F150" i="5"/>
  <c r="E335" i="9"/>
  <c r="B335" i="9" s="1"/>
  <c r="F177" i="5"/>
  <c r="B345" i="9"/>
  <c r="E344" i="9"/>
  <c r="I10" i="3" s="1"/>
  <c r="H309" i="9"/>
  <c r="G308" i="9"/>
  <c r="E308" i="9" s="1"/>
  <c r="B308" i="9" s="1"/>
  <c r="G302" i="9"/>
  <c r="E302" i="9" s="1"/>
  <c r="B302" i="9" s="1"/>
  <c r="G301" i="9"/>
  <c r="E301" i="9" s="1"/>
  <c r="B301" i="9" s="1"/>
  <c r="G300" i="9"/>
  <c r="E300" i="9" s="1"/>
  <c r="B300" i="9" s="1"/>
  <c r="G309" i="9"/>
  <c r="E309" i="9" s="1"/>
  <c r="B309" i="9" s="1"/>
  <c r="H30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I10" i="9"/>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29" i="9"/>
  <c r="B231" i="9"/>
  <c r="B233" i="9"/>
  <c r="B235" i="9"/>
  <c r="B237" i="9"/>
  <c r="B241" i="9"/>
  <c r="B243" i="9"/>
  <c r="B247" i="9"/>
  <c r="B249" i="9"/>
  <c r="B251" i="9"/>
  <c r="B253" i="9"/>
  <c r="B255" i="9"/>
  <c r="B257" i="9"/>
  <c r="B259" i="9"/>
  <c r="B261" i="9"/>
  <c r="B263" i="9"/>
  <c r="B265" i="9"/>
  <c r="B267" i="9"/>
  <c r="B269" i="9"/>
  <c r="B271" i="9"/>
  <c r="B273" i="9"/>
  <c r="B275" i="9"/>
  <c r="B277"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7" i="9"/>
  <c r="E207" i="9" s="1"/>
  <c r="B207" i="9" s="1"/>
  <c r="M228" i="9"/>
  <c r="B280" i="9"/>
  <c r="B282" i="9"/>
  <c r="B284" i="9"/>
  <c r="B286" i="9"/>
  <c r="B288" i="9"/>
  <c r="B290" i="9"/>
  <c r="B292" i="9"/>
  <c r="C1627" i="1" l="1"/>
  <c r="G1627" i="1" s="1"/>
  <c r="I40" i="3"/>
  <c r="C1621" i="1"/>
  <c r="G1601" i="1"/>
  <c r="H530" i="1"/>
  <c r="E180" i="9"/>
  <c r="B180" i="9" s="1"/>
  <c r="E417" i="4"/>
  <c r="D412" i="1" s="1"/>
  <c r="D303" i="1"/>
  <c r="G160" i="1"/>
  <c r="E24" i="9"/>
  <c r="B24" i="9" s="1"/>
  <c r="G102" i="1"/>
  <c r="F430" i="4"/>
  <c r="D639" i="4"/>
  <c r="C424" i="1"/>
  <c r="F228" i="9"/>
  <c r="B228" i="9" s="1"/>
  <c r="F129" i="6"/>
  <c r="C1524" i="1"/>
  <c r="F35" i="6"/>
  <c r="H28" i="3"/>
  <c r="C1430" i="1"/>
  <c r="F254" i="5"/>
  <c r="C1258" i="1"/>
  <c r="G338" i="9"/>
  <c r="E338" i="9" s="1"/>
  <c r="B338" i="9" s="1"/>
  <c r="F218" i="5"/>
  <c r="C1222" i="1"/>
  <c r="D176" i="5"/>
  <c r="F119" i="5"/>
  <c r="C1124" i="1"/>
  <c r="D69" i="5"/>
  <c r="F373" i="4"/>
  <c r="D360" i="4"/>
  <c r="C368" i="1"/>
  <c r="H18" i="3"/>
  <c r="D299" i="4"/>
  <c r="C148" i="1"/>
  <c r="K1480" i="9"/>
  <c r="G343" i="9"/>
  <c r="E343" i="9" s="1"/>
  <c r="B343" i="9" s="1"/>
  <c r="C1620" i="1"/>
  <c r="I39" i="3"/>
  <c r="F49" i="4"/>
  <c r="C45" i="1"/>
  <c r="F273" i="4"/>
  <c r="E535" i="4"/>
  <c r="H1093" i="1"/>
  <c r="G473" i="1"/>
  <c r="G269" i="1"/>
  <c r="F89" i="6"/>
  <c r="C1484" i="1"/>
  <c r="G347" i="9"/>
  <c r="E347" i="9" s="1"/>
  <c r="D141" i="6"/>
  <c r="F5" i="6"/>
  <c r="H27" i="3"/>
  <c r="C1400" i="1"/>
  <c r="D250" i="5"/>
  <c r="G337" i="9"/>
  <c r="E337" i="9" s="1"/>
  <c r="B337" i="9" s="1"/>
  <c r="F202" i="5"/>
  <c r="C1206" i="1"/>
  <c r="F135" i="5"/>
  <c r="C1140" i="1"/>
  <c r="D6" i="5"/>
  <c r="F7" i="5"/>
  <c r="H22" i="3"/>
  <c r="C1012" i="1"/>
  <c r="E175" i="5"/>
  <c r="D1179" i="1" s="1"/>
  <c r="I24" i="3"/>
  <c r="D1180" i="1"/>
  <c r="E69" i="5"/>
  <c r="D640" i="4"/>
  <c r="F535" i="4"/>
  <c r="C529" i="1"/>
  <c r="F522" i="4"/>
  <c r="C516" i="1"/>
  <c r="E430" i="4"/>
  <c r="D425" i="1"/>
  <c r="F321" i="4"/>
  <c r="D308" i="4"/>
  <c r="C316" i="1"/>
  <c r="F230" i="4"/>
  <c r="C226" i="1"/>
  <c r="D6" i="4"/>
  <c r="G342" i="9"/>
  <c r="E342" i="9" s="1"/>
  <c r="E6" i="4"/>
  <c r="D3" i="1"/>
  <c r="E152" i="4"/>
  <c r="F7" i="4"/>
  <c r="I1569" i="1"/>
  <c r="I1568" i="1"/>
  <c r="I1567" i="1"/>
  <c r="I1566" i="1"/>
  <c r="I1565" i="1"/>
  <c r="I1564" i="1"/>
  <c r="I1563" i="1"/>
  <c r="H623" i="1"/>
  <c r="H1627" i="1" l="1"/>
  <c r="G1621" i="1"/>
  <c r="H1621" i="1"/>
  <c r="B342" i="9"/>
  <c r="E341" i="9"/>
  <c r="G226" i="1"/>
  <c r="H226" i="1"/>
  <c r="G316" i="1"/>
  <c r="H316" i="1"/>
  <c r="I23" i="3"/>
  <c r="D1074" i="1"/>
  <c r="E6" i="5"/>
  <c r="H1012" i="1"/>
  <c r="G1012" i="1"/>
  <c r="H1140" i="1"/>
  <c r="G1140" i="1"/>
  <c r="H1206" i="1"/>
  <c r="G1206" i="1"/>
  <c r="E299" i="4"/>
  <c r="F299" i="4" s="1"/>
  <c r="I18" i="3"/>
  <c r="D148" i="1"/>
  <c r="H148" i="1" s="1"/>
  <c r="E422" i="4"/>
  <c r="I17" i="3"/>
  <c r="D2" i="1"/>
  <c r="D300" i="4"/>
  <c r="F6" i="4"/>
  <c r="H17" i="3"/>
  <c r="D422" i="4"/>
  <c r="C2" i="1"/>
  <c r="D417" i="4"/>
  <c r="F308" i="4"/>
  <c r="C303" i="1"/>
  <c r="G425" i="1"/>
  <c r="H425" i="1"/>
  <c r="G516" i="1"/>
  <c r="H516" i="1"/>
  <c r="F640" i="4"/>
  <c r="C634" i="1"/>
  <c r="F6" i="5"/>
  <c r="C1011" i="1"/>
  <c r="F250" i="5"/>
  <c r="H25" i="3"/>
  <c r="C1254" i="1"/>
  <c r="F141" i="6"/>
  <c r="H31" i="3"/>
  <c r="C1536" i="1"/>
  <c r="G1484" i="1"/>
  <c r="H1484" i="1"/>
  <c r="E640" i="4"/>
  <c r="D634" i="1" s="1"/>
  <c r="D529" i="1"/>
  <c r="H529" i="1" s="1"/>
  <c r="G45" i="1"/>
  <c r="H45" i="1"/>
  <c r="G368" i="1"/>
  <c r="H368" i="1"/>
  <c r="H1124" i="1"/>
  <c r="G1124" i="1"/>
  <c r="D175" i="5"/>
  <c r="F176" i="5"/>
  <c r="H24" i="3"/>
  <c r="C1180" i="1"/>
  <c r="H1258" i="1"/>
  <c r="G1258" i="1"/>
  <c r="G1430" i="1"/>
  <c r="H1430" i="1"/>
  <c r="H3" i="1"/>
  <c r="G3" i="1"/>
  <c r="E639" i="4"/>
  <c r="D633" i="1" s="1"/>
  <c r="D424" i="1"/>
  <c r="H424" i="1" s="1"/>
  <c r="H9" i="3"/>
  <c r="G1400" i="1"/>
  <c r="H1400" i="1"/>
  <c r="B347" i="9"/>
  <c r="E346" i="9"/>
  <c r="H1620" i="1"/>
  <c r="G1620" i="1"/>
  <c r="H11" i="3"/>
  <c r="D423" i="4"/>
  <c r="D301" i="4"/>
  <c r="C295" i="1"/>
  <c r="F152" i="4"/>
  <c r="F360" i="4"/>
  <c r="D418" i="4"/>
  <c r="C355" i="1"/>
  <c r="F69" i="5"/>
  <c r="H23" i="3"/>
  <c r="C1074" i="1"/>
  <c r="H1222" i="1"/>
  <c r="G1222" i="1"/>
  <c r="G1524" i="1"/>
  <c r="H1524" i="1"/>
  <c r="F639" i="4"/>
  <c r="C633" i="1"/>
  <c r="G148" i="1" l="1"/>
  <c r="G633" i="1"/>
  <c r="H633" i="1"/>
  <c r="H1074" i="1"/>
  <c r="G1074" i="1"/>
  <c r="F418" i="4"/>
  <c r="C413" i="1"/>
  <c r="D644" i="4"/>
  <c r="D425" i="4"/>
  <c r="C418" i="1"/>
  <c r="G20" i="9"/>
  <c r="K3" i="9"/>
  <c r="I9" i="3"/>
  <c r="G424" i="1"/>
  <c r="F175" i="5"/>
  <c r="C1179" i="1"/>
  <c r="H1254" i="1"/>
  <c r="G1254" i="1"/>
  <c r="G306" i="9"/>
  <c r="E306" i="9" s="1"/>
  <c r="B306" i="9" s="1"/>
  <c r="G529" i="1"/>
  <c r="G2" i="1"/>
  <c r="H2" i="1"/>
  <c r="C296" i="1"/>
  <c r="E301" i="4"/>
  <c r="D297" i="1" s="1"/>
  <c r="E423" i="4"/>
  <c r="E424" i="4" s="1"/>
  <c r="D419" i="1" s="1"/>
  <c r="D295" i="1"/>
  <c r="G295" i="1" s="1"/>
  <c r="G355" i="1"/>
  <c r="H355" i="1"/>
  <c r="F301" i="4"/>
  <c r="C297" i="1"/>
  <c r="N3" i="9"/>
  <c r="I11" i="3"/>
  <c r="H1180" i="1"/>
  <c r="G1180" i="1"/>
  <c r="G1536" i="1"/>
  <c r="H1536" i="1"/>
  <c r="H8" i="3"/>
  <c r="G1011" i="1"/>
  <c r="G299" i="9"/>
  <c r="G634" i="1"/>
  <c r="H634" i="1"/>
  <c r="G303" i="1"/>
  <c r="H303" i="1"/>
  <c r="F417" i="4"/>
  <c r="C412" i="1"/>
  <c r="D643" i="4"/>
  <c r="D424" i="4"/>
  <c r="F422" i="4"/>
  <c r="C417" i="1"/>
  <c r="E300" i="4"/>
  <c r="E643" i="4"/>
  <c r="D417" i="1"/>
  <c r="H299" i="9"/>
  <c r="D1011" i="1"/>
  <c r="H1011" i="1" s="1"/>
  <c r="H295" i="1" l="1"/>
  <c r="D296" i="1"/>
  <c r="H296" i="1" s="1"/>
  <c r="D645" i="4"/>
  <c r="F643" i="4"/>
  <c r="C637" i="1"/>
  <c r="E644" i="4"/>
  <c r="F644" i="4" s="1"/>
  <c r="E425" i="4"/>
  <c r="D420" i="1" s="1"/>
  <c r="D418" i="1"/>
  <c r="H418" i="1" s="1"/>
  <c r="H20" i="9"/>
  <c r="E20" i="9" s="1"/>
  <c r="B20" i="9" s="1"/>
  <c r="D637" i="1"/>
  <c r="G417" i="1"/>
  <c r="H417" i="1"/>
  <c r="F424" i="4"/>
  <c r="C419" i="1"/>
  <c r="G412" i="1"/>
  <c r="H412" i="1"/>
  <c r="E299" i="9"/>
  <c r="G297" i="1"/>
  <c r="H297" i="1"/>
  <c r="F300" i="4"/>
  <c r="H1179" i="1"/>
  <c r="G1179" i="1"/>
  <c r="F425" i="4"/>
  <c r="C420" i="1"/>
  <c r="G413" i="1"/>
  <c r="H413" i="1"/>
  <c r="M3" i="9"/>
  <c r="F423" i="4"/>
  <c r="D646" i="4"/>
  <c r="C638" i="1"/>
  <c r="E645" i="4" l="1"/>
  <c r="D639" i="1" s="1"/>
  <c r="G418" i="1"/>
  <c r="G296" i="1"/>
  <c r="D650" i="4"/>
  <c r="F646" i="4"/>
  <c r="C640" i="1"/>
  <c r="H333" i="9"/>
  <c r="G333" i="9"/>
  <c r="B299" i="9"/>
  <c r="E646" i="4"/>
  <c r="D638" i="1"/>
  <c r="G638" i="1" s="1"/>
  <c r="G420" i="1"/>
  <c r="H420" i="1"/>
  <c r="G419" i="1"/>
  <c r="H419" i="1"/>
  <c r="G637" i="1"/>
  <c r="H637" i="1"/>
  <c r="D649" i="4"/>
  <c r="F645" i="4"/>
  <c r="C639" i="1"/>
  <c r="H638" i="1" l="1"/>
  <c r="E650" i="4"/>
  <c r="D640" i="1"/>
  <c r="H640" i="1" s="1"/>
  <c r="E649" i="4"/>
  <c r="F649" i="4" s="1"/>
  <c r="G639" i="1"/>
  <c r="H639" i="1"/>
  <c r="H19" i="3"/>
  <c r="C643" i="1"/>
  <c r="E333" i="9"/>
  <c r="F650" i="4"/>
  <c r="H20" i="3"/>
  <c r="C644" i="1"/>
  <c r="G640" i="1" l="1"/>
  <c r="B333" i="9"/>
  <c r="E298" i="9"/>
  <c r="I8" i="3" s="1"/>
  <c r="I19" i="3"/>
  <c r="D643" i="1"/>
  <c r="G297" i="9"/>
  <c r="E297" i="9" s="1"/>
  <c r="B297" i="9" s="1"/>
  <c r="I20" i="3"/>
  <c r="D644" i="1"/>
  <c r="G644" i="1" s="1"/>
  <c r="H7" i="3" l="1"/>
  <c r="J3" i="9" s="1"/>
  <c r="H644" i="1"/>
  <c r="H643" i="1"/>
  <c r="G643" i="1"/>
  <c r="G295" i="9" l="1"/>
  <c r="H295" i="9"/>
  <c r="L293" i="9"/>
  <c r="F293" i="9" s="1"/>
  <c r="G18" i="9"/>
  <c r="H18" i="9"/>
  <c r="J17" i="9"/>
  <c r="I5" i="9"/>
  <c r="J8" i="9"/>
  <c r="K11" i="9"/>
  <c r="I13" i="9"/>
  <c r="H16" i="9"/>
  <c r="H21" i="9"/>
  <c r="G17" i="9"/>
  <c r="G16" i="9"/>
  <c r="H15" i="9"/>
  <c r="J6" i="9"/>
  <c r="K9" i="9"/>
  <c r="I11" i="9"/>
  <c r="L15" i="9"/>
  <c r="H17" i="9"/>
  <c r="G21" i="9"/>
  <c r="I6" i="9"/>
  <c r="J7" i="9"/>
  <c r="K8" i="9"/>
  <c r="J11" i="9"/>
  <c r="K12" i="9"/>
  <c r="J5" i="9"/>
  <c r="K6" i="9"/>
  <c r="I8" i="9"/>
  <c r="J9" i="9"/>
  <c r="K10" i="9"/>
  <c r="I12" i="9"/>
  <c r="J13" i="9"/>
  <c r="K7" i="9"/>
  <c r="I9" i="9"/>
  <c r="J12" i="9"/>
  <c r="G15" i="9"/>
  <c r="E15" i="9" s="1"/>
  <c r="H22" i="9"/>
  <c r="I17" i="9"/>
  <c r="L16" i="9"/>
  <c r="M15" i="9"/>
  <c r="K5" i="9"/>
  <c r="I7" i="9"/>
  <c r="J10" i="9"/>
  <c r="K13" i="9"/>
  <c r="M16" i="9"/>
  <c r="G22" i="9"/>
  <c r="E21" i="9" l="1"/>
  <c r="B21" i="9" s="1"/>
  <c r="E22" i="9"/>
  <c r="B22" i="9" s="1"/>
  <c r="E7" i="9"/>
  <c r="B7" i="9" s="1"/>
  <c r="E9" i="9"/>
  <c r="B9" i="9" s="1"/>
  <c r="E8" i="9"/>
  <c r="B8" i="9" s="1"/>
  <c r="E10" i="9"/>
  <c r="B10" i="9" s="1"/>
  <c r="F16" i="9"/>
  <c r="E12" i="9"/>
  <c r="B12" i="9" s="1"/>
  <c r="E6" i="9"/>
  <c r="B6" i="9" s="1"/>
  <c r="E11" i="9"/>
  <c r="B11" i="9" s="1"/>
  <c r="E16" i="9"/>
  <c r="E13" i="9"/>
  <c r="B13" i="9" s="1"/>
  <c r="E18" i="9"/>
  <c r="B18" i="9" s="1"/>
  <c r="F15" i="9"/>
  <c r="E17" i="9"/>
  <c r="B17" i="9" s="1"/>
  <c r="E5" i="9"/>
  <c r="B293" i="9"/>
  <c r="F23" i="9"/>
  <c r="E295" i="9"/>
  <c r="B16" i="9" l="1"/>
  <c r="F14" i="9"/>
  <c r="F3" i="9" s="1"/>
  <c r="E14" i="9"/>
  <c r="I13" i="3" s="1"/>
  <c r="B295" i="9"/>
  <c r="E23" i="9"/>
  <c r="I7" i="3" s="1"/>
  <c r="B5" i="9"/>
  <c r="E4" i="9"/>
  <c r="B15" i="9"/>
  <c r="E3" i="9" l="1"/>
</calcChain>
</file>

<file path=xl/sharedStrings.xml><?xml version="1.0" encoding="utf-8"?>
<sst xmlns="http://schemas.openxmlformats.org/spreadsheetml/2006/main" count="4724" uniqueCount="3657">
  <si>
    <t>Obveznik:</t>
  </si>
  <si>
    <t>36645 - OPĆINA BEBRINA</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</si>
  <si>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</si>
  <si>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</si>
  <si>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</si>
  <si>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</si>
  <si>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</si>
  <si>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</si>
  <si>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</si>
  <si>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</si>
  <si>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</si>
  <si>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</si>
  <si>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</si>
  <si>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</si>
  <si>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</si>
  <si>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</si>
  <si>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</si>
  <si>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</si>
  <si>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</si>
  <si>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</si>
  <si>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</si>
  <si>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</si>
  <si>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</si>
  <si>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</si>
  <si>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</si>
  <si>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</si>
  <si>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</si>
  <si>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</si>
  <si>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</si>
  <si>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</si>
  <si>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</si>
  <si>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</si>
  <si>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</si>
  <si>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</si>
  <si>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</si>
  <si>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</si>
  <si>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</si>
  <si>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</si>
  <si>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</si>
  <si>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</si>
  <si>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</si>
  <si>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</si>
  <si>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</si>
  <si>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</si>
  <si>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</si>
  <si>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</si>
  <si>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</si>
  <si>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</si>
  <si>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</si>
  <si>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</si>
  <si>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</si>
  <si>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</si>
  <si>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</si>
  <si>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</si>
  <si>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</si>
  <si>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</si>
  <si>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</si>
  <si>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</si>
  <si>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</si>
  <si>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</si>
  <si>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</si>
  <si>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</si>
  <si>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</si>
  <si>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</si>
  <si>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</si>
  <si>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</si>
  <si>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</si>
  <si>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</si>
  <si>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</si>
  <si>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</si>
  <si>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</si>
  <si>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</si>
  <si>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</si>
  <si>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</si>
  <si>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</si>
  <si>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</si>
  <si>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</si>
  <si>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</si>
  <si>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</si>
  <si>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</si>
  <si>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</si>
  <si>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</si>
  <si>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</si>
  <si>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</si>
  <si>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</si>
  <si>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</si>
  <si>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</si>
  <si>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</si>
  <si>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</si>
  <si>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</si>
  <si>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</si>
  <si>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</si>
  <si>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</si>
  <si>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</si>
  <si>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</si>
  <si>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</si>
  <si>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</si>
  <si>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</si>
  <si>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</si>
  <si>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</si>
  <si>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</si>
  <si>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</si>
  <si>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</si>
  <si>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</si>
  <si>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</si>
  <si>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</si>
  <si>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</si>
  <si>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</si>
  <si>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</si>
  <si>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</si>
  <si>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</si>
  <si>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</si>
  <si>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</si>
  <si>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</si>
  <si>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</si>
  <si>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</si>
  <si>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</si>
  <si>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</si>
  <si>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</si>
  <si>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</si>
  <si>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</si>
  <si>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</si>
  <si>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</si>
  <si>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</si>
  <si>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</si>
  <si>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</si>
  <si>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</si>
  <si>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</si>
  <si>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</si>
  <si>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</si>
  <si>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</si>
  <si>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</si>
  <si>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</si>
  <si>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</si>
  <si>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</si>
  <si>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</si>
  <si>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</si>
  <si>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</si>
  <si>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</si>
  <si>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</si>
  <si>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</si>
  <si>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</si>
  <si>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</si>
  <si>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</si>
  <si>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</si>
  <si>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</si>
  <si>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</si>
  <si>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</si>
  <si>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</si>
  <si>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</si>
  <si>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</si>
  <si>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</si>
  <si>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</si>
  <si>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</si>
  <si>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</si>
  <si>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</si>
  <si>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</si>
  <si>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</si>
  <si>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</si>
  <si>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</si>
  <si>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</si>
  <si>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</si>
  <si>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</si>
  <si>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</si>
  <si>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</si>
  <si>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</si>
  <si>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</si>
  <si>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</si>
  <si>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</si>
  <si>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</si>
  <si>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</si>
  <si>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</si>
  <si>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</si>
  <si>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</si>
  <si>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</si>
  <si>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</si>
  <si>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</si>
  <si>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</si>
  <si>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</si>
  <si>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</si>
  <si>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</si>
  <si>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</si>
  <si>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</si>
  <si>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</si>
  <si>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</si>
  <si>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</si>
  <si>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</si>
  <si>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</si>
  <si>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</si>
  <si>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</si>
  <si>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</si>
  <si>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</si>
  <si>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</si>
  <si>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</si>
  <si>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</si>
  <si>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</si>
  <si>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</si>
  <si>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</si>
  <si>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</si>
  <si>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</si>
  <si>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</si>
  <si>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</si>
  <si>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</si>
  <si>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</si>
  <si>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</si>
  <si>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</si>
  <si>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</si>
  <si>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</si>
  <si>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</si>
  <si>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</si>
  <si>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</si>
  <si>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</si>
  <si>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</si>
  <si>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</si>
  <si>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</si>
  <si>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</si>
  <si>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</si>
  <si>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</si>
  <si>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</si>
  <si>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</si>
  <si>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</si>
  <si>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</si>
  <si>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</si>
  <si>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</si>
  <si>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</si>
  <si>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</si>
  <si>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</si>
  <si>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</si>
  <si>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</si>
  <si>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</si>
  <si>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</si>
  <si>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</si>
  <si>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</si>
  <si>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</si>
  <si>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</si>
  <si>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</si>
  <si>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</si>
  <si>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</si>
  <si>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</si>
  <si>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</si>
  <si>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</si>
  <si>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</si>
  <si>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</si>
  <si>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</si>
  <si>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</si>
  <si>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</si>
  <si>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</si>
  <si>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</si>
  <si>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</si>
  <si>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</si>
  <si>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</si>
  <si>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</si>
  <si>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</si>
  <si>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</si>
  <si>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</si>
  <si>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</si>
  <si>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</si>
  <si>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</si>
  <si>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</si>
  <si>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</si>
  <si>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</si>
  <si>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</si>
  <si>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</si>
  <si>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</si>
  <si>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</si>
  <si>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</si>
  <si>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</si>
  <si>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</si>
  <si>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</si>
  <si>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</si>
  <si>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</si>
  <si>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</si>
  <si>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</si>
  <si>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</si>
  <si>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</si>
  <si>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</si>
  <si>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</si>
  <si>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</si>
  <si>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</si>
  <si>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</si>
  <si>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</si>
  <si>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</si>
  <si>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</si>
  <si>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</si>
  <si>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</si>
  <si>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</si>
  <si>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</si>
  <si>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</si>
  <si>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</si>
  <si>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</si>
  <si>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</si>
  <si>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</si>
  <si>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</si>
  <si>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</si>
  <si>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</si>
  <si>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</si>
  <si>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</si>
  <si>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</si>
  <si>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</si>
  <si>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</si>
  <si>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</si>
  <si>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</si>
  <si>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</si>
  <si>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</si>
  <si>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</si>
  <si>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</si>
  <si>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</si>
  <si>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</si>
  <si>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</si>
  <si>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</si>
  <si>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</si>
  <si>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</si>
  <si>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</si>
  <si>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</si>
  <si>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</si>
  <si>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</si>
  <si>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</si>
  <si>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</si>
  <si>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</si>
  <si>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</si>
  <si>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</si>
  <si>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</si>
  <si>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</si>
  <si>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</si>
  <si>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</si>
  <si>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</si>
  <si>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</si>
  <si>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</si>
  <si>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</si>
  <si>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</si>
  <si>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</si>
  <si>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</si>
  <si>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</si>
  <si>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</si>
  <si>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</si>
  <si>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</si>
  <si>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</si>
  <si>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</si>
  <si>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</si>
  <si>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</si>
  <si>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</si>
  <si>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</si>
  <si>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</si>
  <si>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</si>
  <si>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</si>
  <si>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</si>
  <si>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</si>
  <si>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</si>
  <si>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</si>
  <si>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</si>
  <si>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</si>
  <si>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</si>
  <si>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</si>
  <si>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</si>
  <si>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</si>
  <si>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</si>
  <si>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</si>
  <si>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</si>
  <si>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</si>
  <si>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</si>
  <si>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</si>
  <si>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</si>
  <si>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</si>
  <si>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</si>
  <si>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</si>
  <si>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</si>
  <si>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</si>
  <si>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</si>
  <si>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</si>
  <si>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</si>
  <si>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</si>
  <si>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</si>
  <si>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</si>
  <si>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</si>
  <si>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</si>
  <si>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</si>
  <si>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</si>
  <si>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</si>
  <si>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</si>
  <si>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</si>
  <si>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</si>
  <si>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</si>
  <si>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</si>
  <si>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</si>
  <si>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</si>
  <si>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</si>
  <si>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</si>
  <si>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</si>
  <si>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</si>
  <si>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</si>
  <si>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</si>
  <si>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</si>
  <si>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</si>
  <si>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</si>
  <si>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</si>
  <si>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</si>
  <si>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</si>
  <si>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</si>
  <si>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</si>
  <si>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</si>
  <si>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</si>
  <si>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</si>
  <si>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</si>
  <si>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</si>
  <si>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</si>
  <si>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</si>
  <si>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</si>
  <si>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</si>
  <si>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</si>
  <si>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</si>
  <si>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</si>
  <si>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</si>
  <si>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</si>
  <si>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</si>
  <si>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</si>
  <si>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</si>
  <si>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</si>
  <si>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</si>
  <si>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</si>
  <si>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</si>
  <si>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</si>
  <si>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</si>
  <si>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</si>
  <si>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</si>
  <si>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</si>
  <si>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</si>
  <si>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</si>
  <si>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</si>
  <si>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</si>
  <si>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</si>
  <si>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</si>
  <si>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</si>
  <si>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</si>
  <si>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</si>
  <si>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</si>
  <si>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</si>
  <si>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</si>
  <si>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</si>
  <si>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</si>
  <si>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</si>
  <si>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</si>
  <si>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</si>
  <si>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</si>
  <si>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</si>
  <si>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</si>
  <si>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</si>
  <si>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</si>
  <si>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</si>
  <si>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</si>
  <si>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</si>
  <si>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</si>
  <si>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</si>
  <si>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</si>
  <si>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</si>
  <si>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</si>
  <si>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</si>
  <si>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</si>
  <si>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</si>
  <si>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</si>
  <si>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</si>
  <si>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</si>
  <si>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</si>
  <si>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</si>
  <si>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</si>
  <si>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</si>
  <si>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</si>
  <si>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</si>
  <si>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</si>
  <si>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</si>
  <si>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</si>
  <si>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</si>
  <si>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</si>
  <si>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</si>
  <si>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</si>
  <si>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</si>
  <si>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</si>
  <si>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</si>
  <si>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</si>
  <si>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</si>
  <si>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</si>
  <si>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</si>
  <si>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</si>
  <si>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</si>
  <si>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</si>
  <si>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</si>
  <si>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</si>
  <si>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</si>
  <si>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</si>
  <si>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</si>
  <si>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</si>
  <si>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</si>
  <si>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</si>
  <si>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</si>
  <si>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</si>
  <si>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</si>
  <si>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</si>
  <si>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</si>
  <si>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</si>
  <si>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</si>
  <si>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</si>
  <si>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</si>
  <si>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</si>
  <si>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</si>
  <si>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</si>
  <si>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</si>
  <si>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</si>
  <si>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</si>
  <si>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</si>
  <si>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</si>
  <si>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</si>
  <si>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</si>
  <si>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</si>
  <si>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</si>
  <si>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</si>
  <si>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</si>
  <si>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</si>
  <si>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</si>
  <si>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</si>
  <si>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</si>
  <si>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</si>
  <si>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</si>
  <si>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</si>
  <si>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</si>
  <si>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</si>
  <si>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</si>
  <si>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</si>
  <si>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</si>
  <si>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</si>
  <si>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</si>
  <si>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</si>
  <si>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</si>
  <si>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</si>
  <si>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</si>
  <si>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</si>
  <si>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</si>
  <si>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</si>
  <si>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</si>
  <si>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</si>
  <si>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</si>
  <si>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</si>
  <si>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</si>
  <si>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</si>
  <si>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</si>
  <si>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</si>
  <si>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</si>
  <si>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</si>
  <si>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</si>
  <si>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</si>
  <si>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</si>
  <si>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</si>
  <si>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</si>
  <si>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</si>
  <si>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</si>
  <si>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</si>
  <si>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</si>
  <si>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</si>
  <si>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</si>
  <si>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</si>
  <si>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</si>
  <si>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</si>
  <si>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</si>
  <si>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</si>
  <si>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</si>
  <si>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</si>
  <si>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</si>
  <si>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</si>
  <si>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</si>
  <si>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</si>
  <si>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</si>
  <si>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</si>
  <si>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</si>
  <si>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</si>
  <si>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</si>
  <si>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</si>
  <si>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</si>
  <si>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</si>
  <si>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</si>
  <si>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</si>
  <si>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</si>
  <si>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</si>
  <si>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</si>
  <si>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</si>
  <si>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</si>
  <si>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</si>
  <si>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</si>
  <si>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</si>
  <si>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</si>
  <si>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</si>
  <si>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</si>
  <si>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</si>
  <si>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</si>
  <si>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</si>
  <si>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</si>
  <si>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</si>
  <si>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</si>
  <si>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</si>
  <si>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</si>
  <si>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</si>
  <si>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</si>
  <si>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</si>
  <si>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</si>
  <si>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</si>
  <si>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</si>
  <si>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</si>
  <si>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</si>
  <si>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</si>
  <si>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</si>
  <si>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</si>
  <si>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</si>
  <si>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</si>
  <si>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</si>
  <si>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</si>
  <si>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</si>
  <si>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</si>
  <si>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</si>
  <si>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</si>
  <si>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</si>
  <si>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</si>
  <si>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</si>
  <si>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</si>
  <si>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</si>
  <si>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</si>
  <si>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</si>
  <si>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</si>
  <si>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</si>
  <si>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</si>
  <si>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</si>
  <si>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</si>
  <si>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</si>
  <si>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</si>
  <si>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</si>
  <si>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</si>
  <si>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</si>
  <si>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</si>
  <si>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</si>
  <si>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</si>
  <si>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</si>
  <si>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</si>
  <si>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</si>
  <si>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</si>
  <si>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</si>
  <si>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</si>
  <si>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</si>
  <si>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</si>
  <si>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</si>
  <si>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</si>
  <si>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</si>
  <si>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</si>
  <si>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</si>
  <si>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</si>
  <si>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</si>
  <si>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</si>
  <si>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</si>
  <si>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</si>
  <si>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</si>
  <si>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</si>
  <si>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</si>
  <si>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</si>
  <si>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</si>
  <si>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</si>
  <si>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</si>
  <si>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</si>
  <si>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</si>
  <si>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</si>
  <si>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</si>
  <si>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</si>
  <si>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</si>
  <si>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</si>
  <si>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</si>
  <si>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</si>
  <si>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</si>
  <si>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</si>
  <si>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</si>
  <si>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</si>
  <si>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</si>
  <si>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</si>
  <si>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</si>
  <si>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</si>
  <si>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</si>
  <si>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</si>
  <si>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</si>
  <si>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</si>
  <si>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</si>
  <si>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</si>
  <si>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</si>
  <si>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</si>
  <si>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</si>
  <si>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</si>
  <si>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</si>
  <si>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</si>
  <si>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</si>
  <si>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</si>
  <si>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</si>
  <si>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</si>
  <si>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</si>
  <si>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</si>
  <si>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</si>
  <si>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</si>
  <si>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</si>
  <si>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</si>
  <si>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</si>
  <si>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</si>
  <si>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</si>
  <si>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</si>
  <si>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</si>
  <si>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</si>
  <si>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</si>
  <si>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</si>
  <si>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</si>
  <si>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</si>
  <si>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</si>
  <si>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</si>
  <si>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</si>
  <si>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</si>
  <si>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</si>
  <si>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</si>
  <si>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</si>
  <si>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</si>
  <si>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</si>
  <si>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</si>
  <si>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</si>
  <si>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</si>
  <si>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</si>
  <si>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</si>
  <si>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</si>
  <si>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</si>
  <si>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</si>
  <si>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</si>
  <si>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</si>
  <si>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</si>
  <si>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</si>
  <si>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</si>
  <si>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</si>
  <si>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</si>
  <si>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</si>
  <si>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</si>
  <si>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</si>
  <si>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</si>
  <si>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</si>
  <si>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</si>
  <si>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</si>
  <si>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</si>
  <si>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</si>
  <si>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</si>
  <si>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</si>
  <si>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</si>
  <si>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</si>
  <si>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</si>
  <si>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</si>
  <si>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</si>
  <si>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</si>
  <si>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</si>
  <si>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</si>
  <si>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</si>
  <si>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</si>
  <si>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</si>
  <si>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</si>
  <si>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</si>
  <si>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</si>
  <si>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</si>
  <si>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</si>
  <si>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</si>
  <si>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</si>
  <si>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</si>
  <si>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</si>
  <si>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</si>
  <si>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</si>
  <si>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</si>
  <si>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</si>
  <si>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</si>
  <si>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</si>
  <si>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</si>
  <si>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</si>
  <si>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</si>
  <si>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</si>
  <si>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</si>
  <si>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</si>
  <si>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</si>
  <si>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</si>
  <si>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</si>
  <si>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</si>
  <si>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</si>
  <si>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</si>
  <si>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</si>
  <si>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</si>
  <si>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</si>
  <si>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</si>
  <si>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</si>
  <si>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</si>
  <si>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</si>
  <si>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</si>
  <si>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</si>
  <si>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</si>
  <si>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</si>
  <si>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</si>
  <si>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</si>
  <si>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</si>
  <si>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</si>
  <si>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</si>
  <si>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</si>
  <si>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</si>
  <si>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</si>
  <si>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</si>
  <si>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</si>
  <si>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</si>
  <si>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</si>
  <si>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</si>
  <si>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</si>
  <si>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</si>
  <si>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</si>
  <si>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</si>
  <si>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</si>
  <si>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</si>
  <si>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</si>
  <si>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</si>
  <si>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</si>
  <si>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</si>
  <si>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</si>
  <si>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</si>
  <si>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</si>
  <si>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</si>
  <si>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</si>
  <si>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</si>
  <si>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</si>
  <si>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</si>
  <si>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</si>
  <si>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</si>
  <si>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</si>
  <si>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</si>
  <si>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</si>
  <si>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</si>
  <si>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</si>
  <si>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</si>
  <si>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</si>
  <si>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</si>
  <si>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</si>
  <si>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</si>
  <si>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</si>
  <si>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</si>
  <si>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</si>
  <si>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</si>
  <si>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</si>
  <si>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</si>
  <si>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</si>
  <si>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</si>
  <si>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</si>
  <si>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</si>
  <si>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</si>
  <si>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</si>
  <si>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</si>
  <si>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</si>
  <si>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</si>
  <si>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</si>
  <si>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</si>
  <si>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</si>
  <si>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</si>
  <si>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</si>
  <si>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</si>
  <si>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</si>
  <si>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</si>
  <si>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</si>
  <si>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</si>
  <si>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</si>
  <si>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</si>
  <si>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</si>
  <si>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</si>
  <si>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</si>
  <si>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</si>
  <si>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</si>
  <si>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</si>
  <si>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</si>
  <si>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</si>
  <si>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</si>
  <si>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</si>
  <si>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</si>
  <si>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</si>
  <si>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</si>
  <si>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</si>
  <si>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</si>
  <si>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</si>
  <si>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</si>
  <si>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</si>
  <si>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</si>
  <si>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</si>
  <si>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</si>
  <si>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</si>
  <si>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</si>
  <si>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</si>
  <si>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</si>
  <si>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</si>
  <si>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</si>
  <si>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</si>
  <si>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</si>
  <si>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</si>
  <si>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</si>
  <si>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</si>
  <si>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</si>
  <si>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</si>
  <si>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</si>
  <si>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</si>
  <si>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</si>
  <si>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</si>
  <si>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</si>
  <si>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</si>
  <si>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</si>
  <si>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</si>
  <si>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</si>
  <si>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</si>
  <si>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</si>
  <si>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</si>
  <si>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</si>
  <si>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</si>
  <si>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</si>
  <si>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</si>
  <si>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</si>
  <si>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</si>
  <si>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</si>
  <si>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</si>
  <si>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</si>
  <si>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</si>
  <si>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</si>
  <si>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</si>
  <si>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</si>
  <si>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</si>
  <si>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</si>
  <si>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</si>
  <si>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</si>
  <si>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</si>
  <si>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</si>
  <si>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</si>
  <si>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</si>
  <si>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</si>
  <si>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</si>
  <si>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</si>
  <si>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</si>
  <si>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</si>
  <si>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</si>
  <si>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</si>
  <si>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</si>
  <si>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</si>
  <si>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</si>
  <si>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</si>
  <si>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</si>
  <si>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</si>
  <si>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</si>
  <si>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</si>
  <si>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</si>
  <si>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</si>
  <si>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</si>
  <si>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</si>
  <si>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</si>
  <si>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</si>
  <si>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</si>
  <si>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</si>
  <si>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</si>
  <si>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</si>
  <si>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</si>
  <si>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</si>
  <si>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</si>
  <si>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</si>
  <si>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</si>
  <si>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</si>
  <si>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</si>
  <si>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</si>
  <si>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</si>
  <si>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</si>
  <si>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</si>
  <si>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</si>
  <si>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</si>
  <si>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</si>
  <si>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</si>
  <si>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</si>
  <si>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</si>
  <si>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</si>
  <si>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</si>
  <si>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</si>
  <si>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</si>
  <si>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</si>
  <si>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</si>
  <si>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</si>
  <si>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</si>
  <si>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</si>
  <si>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</si>
  <si>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</si>
  <si>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</si>
  <si>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</si>
  <si>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</si>
  <si>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</si>
  <si>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</si>
  <si>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</si>
  <si>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</si>
  <si>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</si>
  <si>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</si>
  <si>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</si>
  <si>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</si>
  <si>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</si>
  <si>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</si>
  <si>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</si>
  <si>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</si>
  <si>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</si>
  <si>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</si>
  <si>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</si>
  <si>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</si>
  <si>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</si>
  <si>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</si>
  <si>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</si>
  <si>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</si>
  <si>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</si>
  <si>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</si>
  <si>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</si>
  <si>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</si>
  <si>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</si>
  <si>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</si>
  <si>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</si>
  <si>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</si>
  <si>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</si>
  <si>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</si>
  <si>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</si>
  <si>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</si>
  <si>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</si>
  <si>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</si>
  <si>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</si>
  <si>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</si>
  <si>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</si>
  <si>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</si>
  <si>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</si>
  <si>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</si>
  <si>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</si>
  <si>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</si>
  <si>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</si>
  <si>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</si>
  <si>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</si>
  <si>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</si>
  <si>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</si>
  <si>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</si>
  <si>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</si>
  <si>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</si>
  <si>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</si>
  <si>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</si>
  <si>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</si>
  <si>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</si>
  <si>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</si>
  <si>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</si>
  <si>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</si>
  <si>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</si>
  <si>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</si>
  <si>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</si>
  <si>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</si>
  <si>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</si>
  <si>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</si>
  <si>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</si>
  <si>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</si>
  <si>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</si>
  <si>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</si>
  <si>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</si>
  <si>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</si>
  <si>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</si>
  <si>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</si>
  <si>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</si>
  <si>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</si>
  <si>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</si>
  <si>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</si>
  <si>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</si>
  <si>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</si>
  <si>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</si>
  <si>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</si>
  <si>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</si>
  <si>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</si>
  <si>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</si>
  <si>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</si>
  <si>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</si>
  <si>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</si>
  <si>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</si>
  <si>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</si>
  <si>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</si>
  <si>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</si>
  <si>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</si>
  <si>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</si>
  <si>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</si>
  <si>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</si>
  <si>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</si>
  <si>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</si>
  <si>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</si>
  <si>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</si>
  <si>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</si>
  <si>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</si>
  <si>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</si>
  <si>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</si>
  <si>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</si>
  <si>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</si>
  <si>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</si>
  <si>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</si>
  <si>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</si>
  <si>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</si>
  <si>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</si>
  <si>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</si>
  <si>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</si>
  <si>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</si>
  <si>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</si>
  <si>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</si>
  <si>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</si>
  <si>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</si>
  <si>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</si>
  <si>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</si>
  <si>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</si>
  <si>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</si>
  <si>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</si>
  <si>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</si>
  <si>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</si>
  <si>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</si>
  <si>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</si>
  <si>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</si>
  <si>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</si>
  <si>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</si>
  <si>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</si>
  <si>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</si>
  <si>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</si>
  <si>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</si>
  <si>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</si>
  <si>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</si>
  <si>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</si>
  <si>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</si>
  <si>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</si>
  <si>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</si>
  <si>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</si>
  <si>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</si>
  <si>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</si>
  <si>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</si>
  <si>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</si>
  <si>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</si>
  <si>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</si>
  <si>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</si>
  <si>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</si>
  <si>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</si>
  <si>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</si>
  <si>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</si>
  <si>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</si>
  <si>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</si>
  <si>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</si>
  <si>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</si>
  <si>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</si>
  <si>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</si>
  <si>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</si>
  <si>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</si>
  <si>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</si>
  <si>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</si>
  <si>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</si>
  <si>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</si>
  <si>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</si>
  <si>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</si>
  <si>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</si>
  <si>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</si>
  <si>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</si>
  <si>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</si>
  <si>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</si>
  <si>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</si>
  <si>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</si>
  <si>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</si>
  <si>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</si>
  <si>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</si>
  <si>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</si>
  <si>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</si>
  <si>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</si>
  <si>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</si>
  <si>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</si>
  <si>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</si>
  <si>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</si>
  <si>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</si>
  <si>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</si>
  <si>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</si>
  <si>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</si>
  <si>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</si>
  <si>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</si>
  <si>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</si>
  <si>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</si>
  <si>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</si>
  <si>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</si>
  <si>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</si>
  <si>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</si>
  <si>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</si>
  <si>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</si>
  <si>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</si>
  <si>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</si>
  <si>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</si>
  <si>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</si>
  <si>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</si>
  <si>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</si>
  <si>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</si>
  <si>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</si>
  <si>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</si>
  <si>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</si>
  <si>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</si>
  <si>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</si>
  <si>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</si>
  <si>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</si>
  <si>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</si>
  <si>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</si>
  <si>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</si>
  <si>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</si>
  <si>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</si>
  <si>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</si>
  <si>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</si>
  <si>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</si>
  <si>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</si>
  <si>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</si>
  <si>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</si>
  <si>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</si>
  <si>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</si>
  <si>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</si>
  <si>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</si>
  <si>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</si>
  <si>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</si>
  <si>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</si>
  <si>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</si>
  <si>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</si>
  <si>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</si>
  <si>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</si>
  <si>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</si>
  <si>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</si>
  <si>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</si>
  <si>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</si>
  <si>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</si>
  <si>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</si>
  <si>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</si>
  <si>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</si>
  <si>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</si>
  <si>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</si>
  <si>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</si>
  <si>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</si>
  <si>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</si>
  <si>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</si>
  <si>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</si>
  <si>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</si>
  <si>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</si>
  <si>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</si>
  <si>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</si>
  <si>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</si>
  <si>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</si>
  <si>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</si>
  <si>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</si>
  <si>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</si>
  <si>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</si>
  <si>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</si>
  <si>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</si>
  <si>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</si>
  <si>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</si>
  <si>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</si>
  <si>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</si>
  <si>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</si>
  <si>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</si>
  <si>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</si>
  <si>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</si>
  <si>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</si>
  <si>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</si>
  <si>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</si>
  <si>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</si>
  <si>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</si>
  <si>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</si>
  <si>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</si>
  <si>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</si>
  <si>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</si>
  <si>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</si>
  <si>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</si>
  <si>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</si>
  <si>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</si>
  <si>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</si>
  <si>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</si>
  <si>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</si>
  <si>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</si>
  <si>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</si>
  <si>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</si>
  <si>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</si>
  <si>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</si>
  <si>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</si>
  <si>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</si>
  <si>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</si>
  <si>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</si>
  <si>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</si>
  <si>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</si>
  <si>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</si>
  <si>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</si>
  <si>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</si>
  <si>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</si>
  <si>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</si>
  <si>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</si>
  <si>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</si>
  <si>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</si>
  <si>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</si>
  <si>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</si>
  <si>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</si>
  <si>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</si>
  <si>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</si>
  <si>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</si>
  <si>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</si>
  <si>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</si>
  <si>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</si>
  <si>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</si>
  <si>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</si>
  <si>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</si>
  <si>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</si>
  <si>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</si>
  <si>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</si>
  <si>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</si>
  <si>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</si>
  <si>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</si>
  <si>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</si>
  <si>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</si>
  <si>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</si>
  <si>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</si>
  <si>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</si>
  <si>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</si>
  <si>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</si>
  <si>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</si>
  <si>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</si>
  <si>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</si>
  <si>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</si>
  <si>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</si>
  <si>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</si>
  <si>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</si>
  <si>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</si>
  <si>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</si>
  <si>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</si>
  <si>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</si>
  <si>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</si>
  <si>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</si>
  <si>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</si>
  <si>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</si>
  <si>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</si>
  <si>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</si>
  <si>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</si>
  <si>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</si>
  <si>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</si>
  <si>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</si>
  <si>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</si>
  <si>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</si>
  <si>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</si>
  <si>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</si>
  <si>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</si>
  <si>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</si>
  <si>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</si>
  <si>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</si>
  <si>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</si>
  <si>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</si>
  <si>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</si>
  <si>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</si>
  <si>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</si>
  <si>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</si>
  <si>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</si>
  <si>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</si>
  <si>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</si>
  <si>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</si>
  <si>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</si>
  <si>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</si>
  <si>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</si>
  <si>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</si>
  <si>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</si>
  <si>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</si>
  <si>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</si>
  <si>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</si>
  <si>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</si>
  <si>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</si>
  <si>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</si>
  <si>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</si>
  <si>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</si>
  <si>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</si>
  <si>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</si>
  <si>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</si>
  <si>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</si>
  <si>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</si>
  <si>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</si>
  <si>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</si>
  <si>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</si>
  <si>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</si>
  <si>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</si>
  <si>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</si>
  <si>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</si>
  <si>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</si>
  <si>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</si>
  <si>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</si>
  <si>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</si>
  <si>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</si>
  <si>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</si>
  <si>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</si>
  <si>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</si>
  <si>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</si>
  <si>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</si>
  <si>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</si>
  <si>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</si>
  <si>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</si>
  <si>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</si>
  <si>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</si>
  <si>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</si>
  <si>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</si>
  <si>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</si>
  <si>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</si>
  <si>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</si>
  <si>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</si>
  <si>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</si>
  <si>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</si>
  <si>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</si>
  <si>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</si>
  <si>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</si>
  <si>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</si>
  <si>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</si>
  <si>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</si>
  <si>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</si>
  <si>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</si>
  <si>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</si>
  <si>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</si>
  <si>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</si>
  <si>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</si>
  <si>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</si>
  <si>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</si>
  <si>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</si>
  <si>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</si>
  <si>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</si>
  <si>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</si>
  <si>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</si>
  <si>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</si>
  <si>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</si>
  <si>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</si>
  <si>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</si>
  <si>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</si>
  <si>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</si>
  <si>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</si>
  <si>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</si>
  <si>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</si>
  <si>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</si>
  <si>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</si>
  <si>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</si>
  <si>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</si>
  <si>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</si>
  <si>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</si>
  <si>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</si>
  <si>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</si>
  <si>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</si>
  <si>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</si>
  <si>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</si>
  <si>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</si>
  <si>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</si>
  <si>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</si>
  <si>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</si>
  <si>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</si>
  <si>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</si>
  <si>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</si>
  <si>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</si>
  <si>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</si>
  <si>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</si>
  <si>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</si>
  <si>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</si>
  <si>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</si>
  <si>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</si>
  <si>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</si>
  <si>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</si>
  <si>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</si>
  <si>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</si>
  <si>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</si>
  <si>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</si>
  <si>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</si>
  <si>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</si>
  <si>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</si>
  <si>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</si>
  <si>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</si>
  <si>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</si>
  <si>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</si>
  <si>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</si>
  <si>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</si>
  <si>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</si>
  <si>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</si>
  <si>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</si>
  <si>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</si>
  <si>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</si>
  <si>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</si>
  <si>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</si>
  <si>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</si>
  <si>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</si>
  <si>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</si>
  <si>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</si>
  <si>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</si>
  <si>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</si>
  <si>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</si>
  <si>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</si>
  <si>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</si>
  <si>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</si>
  <si>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</si>
  <si>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</si>
  <si>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</si>
  <si>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</si>
  <si>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</si>
  <si>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</si>
  <si>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</si>
  <si>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</si>
  <si>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</si>
  <si>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</si>
  <si>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</si>
  <si>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</si>
  <si>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</si>
  <si>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</si>
  <si>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</si>
  <si>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</si>
  <si>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</si>
  <si>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</si>
  <si>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</si>
  <si>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</si>
  <si>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</si>
  <si>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</si>
  <si>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</si>
  <si>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</si>
  <si>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</si>
  <si>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</si>
  <si>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</si>
  <si>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</si>
  <si>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</si>
  <si>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</si>
  <si>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</si>
  <si>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</si>
  <si>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</si>
  <si>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</si>
  <si>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</si>
  <si>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</si>
  <si>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</si>
  <si>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</si>
  <si>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</si>
  <si>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</si>
  <si>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</si>
  <si>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</si>
  <si>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</si>
  <si>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</si>
  <si>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</si>
  <si>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</si>
  <si>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</si>
  <si>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</si>
  <si>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</si>
  <si>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</si>
  <si>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</si>
  <si>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</si>
  <si>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</si>
  <si>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</si>
  <si>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</si>
  <si>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</si>
  <si>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</si>
  <si>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</si>
  <si>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</si>
  <si>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</si>
  <si>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</si>
  <si>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</si>
  <si>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</si>
  <si>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</si>
  <si>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</si>
  <si>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</si>
  <si>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</si>
  <si>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</si>
  <si>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</si>
  <si>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</si>
  <si>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</si>
  <si>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</si>
  <si>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</si>
  <si>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</si>
  <si>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</si>
  <si>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</si>
  <si>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</si>
  <si>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</si>
  <si>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</si>
  <si>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</si>
  <si>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</si>
  <si>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</si>
  <si>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</si>
  <si>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</si>
  <si>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</si>
  <si>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</si>
  <si>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</si>
  <si>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</si>
  <si>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</si>
  <si>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</si>
  <si>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</si>
  <si>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</si>
  <si>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</si>
  <si>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</si>
  <si>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</si>
  <si>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</si>
  <si>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</si>
  <si>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</si>
  <si>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</si>
  <si>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</si>
  <si>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</si>
  <si>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</si>
  <si>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</si>
  <si>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</si>
  <si>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</si>
  <si>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</si>
  <si>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</si>
  <si>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</si>
  <si>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</si>
  <si>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</si>
  <si>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</si>
  <si>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</si>
  <si>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</si>
  <si>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</si>
  <si>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</si>
  <si>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</si>
  <si>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</si>
  <si>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</si>
  <si>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</si>
  <si>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</si>
  <si>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</si>
  <si>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</si>
  <si>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</si>
  <si>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</si>
  <si>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</si>
  <si>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</si>
  <si>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</si>
  <si>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</si>
  <si>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</si>
  <si>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</si>
  <si>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</si>
  <si>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</si>
  <si>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</si>
  <si>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</si>
  <si>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</si>
  <si>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</si>
  <si>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</si>
  <si>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</si>
  <si>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</si>
  <si>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</si>
  <si>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</si>
  <si>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</si>
  <si>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</si>
  <si>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</si>
  <si>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</si>
  <si>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</si>
  <si>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</si>
  <si>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</si>
  <si>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</si>
  <si>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</si>
  <si>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</si>
  <si>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</si>
  <si>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</si>
  <si>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</si>
  <si>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</si>
  <si>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</si>
  <si>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</si>
  <si>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</si>
  <si>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</si>
  <si>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</si>
  <si>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</si>
  <si>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</si>
  <si>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</si>
  <si>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</si>
  <si>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</si>
  <si>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</si>
  <si>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</si>
  <si>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</si>
  <si>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</si>
  <si>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</si>
  <si>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</si>
  <si>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</si>
  <si>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</si>
  <si>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</si>
  <si>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</si>
  <si>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</si>
  <si>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</si>
  <si>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</si>
  <si>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</si>
  <si>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</si>
  <si>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</si>
  <si>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</si>
  <si>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</si>
  <si>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</si>
  <si>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</si>
  <si>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</si>
  <si>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</si>
  <si>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</si>
  <si>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</si>
  <si>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</si>
  <si>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</si>
  <si>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</si>
  <si>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</si>
  <si>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</si>
  <si>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</si>
  <si>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</si>
  <si>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</si>
  <si>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</si>
  <si>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</si>
  <si>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</si>
  <si>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</si>
  <si>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</si>
  <si>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</si>
  <si>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</si>
  <si>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</si>
  <si>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</si>
  <si>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</si>
  <si>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</si>
  <si>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</si>
  <si>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</si>
  <si>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</si>
  <si>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</si>
  <si>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</si>
  <si>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</si>
  <si>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</si>
  <si>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</si>
  <si>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</si>
  <si>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</si>
  <si>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</si>
  <si>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</si>
  <si>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</si>
  <si>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</si>
  <si>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</si>
  <si>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</si>
  <si>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</si>
  <si>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</si>
  <si>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</si>
  <si>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</si>
  <si>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</si>
  <si>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</si>
  <si>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</si>
  <si>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</si>
  <si>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</si>
  <si>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</si>
  <si>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</si>
  <si>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</si>
  <si>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</si>
  <si>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</si>
  <si>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</si>
  <si>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</si>
  <si>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</si>
  <si>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</si>
  <si>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</si>
  <si>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</si>
  <si>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</si>
  <si>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</si>
  <si>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</si>
  <si>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</si>
  <si>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</si>
  <si>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</si>
  <si>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</si>
  <si>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</si>
  <si>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</si>
  <si>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</si>
  <si>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</si>
  <si>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</si>
  <si>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</si>
  <si>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</si>
  <si>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</si>
  <si>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</si>
  <si>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</si>
  <si>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</si>
  <si>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</si>
  <si>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</si>
  <si>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</si>
  <si>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</si>
  <si>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</si>
  <si>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</si>
  <si>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</si>
  <si>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</si>
  <si>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</si>
  <si>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</si>
  <si>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</si>
  <si>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</si>
  <si>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</si>
  <si>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</si>
  <si>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</si>
  <si>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</si>
  <si>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</si>
  <si>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</si>
  <si>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</si>
  <si>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</si>
  <si>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</si>
  <si>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</si>
  <si>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</si>
  <si>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</si>
  <si>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</si>
  <si>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</si>
  <si>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</si>
  <si>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</si>
  <si>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</si>
  <si>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</si>
  <si>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</si>
  <si>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</si>
  <si>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</si>
  <si>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</si>
  <si>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</si>
  <si>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</si>
  <si>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</si>
  <si>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</si>
  <si>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</si>
  <si>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</si>
  <si>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</si>
  <si>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</si>
  <si>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</si>
  <si>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</si>
  <si>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</si>
  <si>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</si>
  <si>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</si>
  <si>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</si>
  <si>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</si>
  <si>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</si>
  <si>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</si>
  <si>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</si>
  <si>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</si>
  <si>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</si>
  <si>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</si>
  <si>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</si>
  <si>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</si>
  <si>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</si>
  <si>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</si>
  <si>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</si>
  <si>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</si>
  <si>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</si>
  <si>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</si>
  <si>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</si>
  <si>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</si>
  <si>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</si>
  <si>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</si>
  <si>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</si>
  <si>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</si>
  <si>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</si>
  <si>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</si>
  <si>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</si>
  <si>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</si>
  <si>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</si>
  <si>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</si>
  <si>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</si>
  <si>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</si>
  <si>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</si>
  <si>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</si>
  <si>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</si>
  <si>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</si>
  <si>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</si>
  <si>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</si>
  <si>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</si>
  <si>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</si>
  <si>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</si>
  <si>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</si>
  <si>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</si>
  <si>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</si>
  <si>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</si>
  <si>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</si>
  <si>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</si>
  <si>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</si>
  <si>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</si>
  <si>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</si>
  <si>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</si>
  <si>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</si>
  <si>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</si>
  <si>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</si>
  <si>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</si>
  <si>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</si>
  <si>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</si>
  <si>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</si>
  <si>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</si>
  <si>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</si>
  <si>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</si>
  <si>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</si>
  <si>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</si>
  <si>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</si>
  <si>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</si>
  <si>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</si>
  <si>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</si>
  <si>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</si>
  <si>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</si>
  <si>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</si>
  <si>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</si>
  <si>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</si>
  <si>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</si>
  <si>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</si>
  <si>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</si>
  <si>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</si>
  <si>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</si>
  <si>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</si>
  <si>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</si>
  <si>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</si>
  <si>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</si>
  <si>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</si>
  <si>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</si>
  <si>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</si>
  <si>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</si>
  <si>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</si>
  <si>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</si>
  <si>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</si>
  <si>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</si>
  <si>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</si>
  <si>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</si>
  <si>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</si>
  <si>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</si>
  <si>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</si>
  <si>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</si>
  <si>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</si>
  <si>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</si>
  <si>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</si>
  <si>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</si>
  <si>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</si>
  <si>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</si>
  <si>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</si>
  <si>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</si>
  <si>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</si>
  <si>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</si>
  <si>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</si>
  <si>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</si>
  <si>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</si>
  <si>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</si>
  <si>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</si>
  <si>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</si>
  <si>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</si>
  <si>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</si>
  <si>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</si>
  <si>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</si>
  <si>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</si>
  <si>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</si>
  <si>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</si>
  <si>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</si>
  <si>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</si>
  <si>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</si>
  <si>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</si>
  <si>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</si>
  <si>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</si>
  <si>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</si>
  <si>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</si>
  <si>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</si>
  <si>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</si>
  <si>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</si>
  <si>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</si>
  <si>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</si>
  <si>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</si>
  <si>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</si>
  <si>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</si>
  <si>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</si>
  <si>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</si>
  <si>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</si>
  <si>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</si>
  <si>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</si>
  <si>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</si>
  <si>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</si>
  <si>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</si>
  <si>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</si>
  <si>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</si>
  <si>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</si>
  <si>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</si>
  <si>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</si>
  <si>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</si>
  <si>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</si>
  <si>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</si>
  <si>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</si>
  <si>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</si>
  <si>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</si>
  <si>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</si>
  <si>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</si>
  <si>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</si>
  <si>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</si>
  <si>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</si>
  <si>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</si>
  <si>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</si>
  <si>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</si>
  <si>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</si>
  <si>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</si>
  <si>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</si>
  <si>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</si>
  <si>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</si>
  <si>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</si>
  <si>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</si>
  <si>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</si>
  <si>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</si>
  <si>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</si>
  <si>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</si>
  <si>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</si>
  <si>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</si>
  <si>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</si>
  <si>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</si>
  <si>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</si>
  <si>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</si>
  <si>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</si>
  <si>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</si>
  <si>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</si>
  <si>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</si>
  <si>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</si>
  <si>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</si>
  <si>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</si>
  <si>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</si>
  <si>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</si>
  <si>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</si>
  <si>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BEBRINA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</si>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</sst>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35">
      <c r="A2" s="6">
        <v>151</v>
      </c>
      <c r="B2" s="7">
        <v>1</v>
      </c>
      <c r="C2" s="7">
        <f>'PR-RAS'!D6</f>
        <v>1931047.93</v>
      </c>
      <c r="D2" s="7">
        <f>'PR-RAS'!E6</f>
        <v>957719.66000000015</v>
      </c>
      <c r="E2" s="7">
        <v>0</v>
      </c>
      <c r="F2" s="7">
        <v>0</v>
      </c>
      <c r="G2" s="8">
        <f t="shared" ref="G2:G274" si="0">(B2/1000)*(C2*1+D2*2)</f>
        <v>3846.4872500000001</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240759.09999999995</v>
      </c>
      <c r="D3" s="2">
        <f>'PR-RAS'!E7</f>
        <v>314987.55000000005</v>
      </c>
      <c r="E3" s="2">
        <v>0</v>
      </c>
      <c r="F3" s="2">
        <v>0</v>
      </c>
      <c r="G3" s="3">
        <f t="shared" si="0"/>
        <v>1741.4684000000002</v>
      </c>
      <c r="H3" s="3">
        <f t="shared" si="1"/>
        <v>0.54999999990104698</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231983.90999999995</v>
      </c>
      <c r="D4" s="2">
        <f>'PR-RAS'!E8</f>
        <v>305051.05000000005</v>
      </c>
      <c r="E4" s="2">
        <v>0</v>
      </c>
      <c r="F4" s="2">
        <v>0</v>
      </c>
      <c r="G4" s="3">
        <f t="shared" si="0"/>
        <v>2526.25803</v>
      </c>
      <c r="H4" s="3">
        <f t="shared" si="1"/>
        <v>0.14000000010128133</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356006.3</v>
      </c>
      <c r="D5" s="2">
        <f>'PR-RAS'!E9</f>
        <v>465206.7</v>
      </c>
      <c r="E5" s="2">
        <v>0</v>
      </c>
      <c r="F5" s="2">
        <v>0</v>
      </c>
      <c r="G5" s="3">
        <f t="shared" si="0"/>
        <v>5145.6787999999997</v>
      </c>
      <c r="H5" s="3">
        <f t="shared" si="1"/>
        <v>0.59999999997671694</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9574.3799999999992</v>
      </c>
      <c r="D6" s="2">
        <f>'PR-RAS'!E10</f>
        <v>11058.63</v>
      </c>
      <c r="E6" s="2">
        <v>0</v>
      </c>
      <c r="F6" s="2">
        <v>0</v>
      </c>
      <c r="G6" s="3">
        <f t="shared" si="0"/>
        <v>158.45820000000001</v>
      </c>
      <c r="H6" s="3">
        <f t="shared" si="1"/>
        <v>0.75</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7130.86</v>
      </c>
      <c r="D7" s="2">
        <f>'PR-RAS'!E11</f>
        <v>7097.8</v>
      </c>
      <c r="E7" s="2">
        <v>0</v>
      </c>
      <c r="F7" s="2">
        <v>0</v>
      </c>
      <c r="G7" s="3">
        <f t="shared" si="0"/>
        <v>127.95876</v>
      </c>
      <c r="H7" s="3">
        <f t="shared" si="1"/>
        <v>0.34000000000014552</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2846.79</v>
      </c>
      <c r="D8" s="2">
        <f>'PR-RAS'!E12</f>
        <v>3202.25</v>
      </c>
      <c r="E8" s="2">
        <v>0</v>
      </c>
      <c r="F8" s="2">
        <v>0</v>
      </c>
      <c r="G8" s="3">
        <f t="shared" si="0"/>
        <v>64.75903000000001</v>
      </c>
      <c r="H8" s="3">
        <f t="shared" si="1"/>
        <v>0.46000000000003638</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143574.42000000001</v>
      </c>
      <c r="D11" s="2">
        <f>'PR-RAS'!E15</f>
        <v>181514.33</v>
      </c>
      <c r="E11" s="2">
        <v>0</v>
      </c>
      <c r="F11" s="2">
        <v>0</v>
      </c>
      <c r="G11" s="3">
        <f t="shared" si="0"/>
        <v>5066.0307999999995</v>
      </c>
      <c r="H11" s="3">
        <f t="shared" si="1"/>
        <v>0.75</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8775.19</v>
      </c>
      <c r="D19" s="2">
        <f>'PR-RAS'!E23</f>
        <v>9798.4600000000009</v>
      </c>
      <c r="E19" s="2">
        <v>0</v>
      </c>
      <c r="F19" s="2">
        <v>0</v>
      </c>
      <c r="G19" s="3">
        <f t="shared" si="0"/>
        <v>510.69797999999997</v>
      </c>
      <c r="H19" s="3">
        <f t="shared" si="1"/>
        <v>0.65000000000145519</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760.12</v>
      </c>
      <c r="E20" s="2">
        <v>0</v>
      </c>
      <c r="F20" s="2">
        <v>0</v>
      </c>
      <c r="G20" s="3">
        <f t="shared" si="0"/>
        <v>28.88456</v>
      </c>
      <c r="H20" s="3">
        <f t="shared" si="1"/>
        <v>0.12000000000000455</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8775.19</v>
      </c>
      <c r="D23" s="2">
        <f>'PR-RAS'!E27</f>
        <v>9038.34</v>
      </c>
      <c r="E23" s="2">
        <v>0</v>
      </c>
      <c r="F23" s="2">
        <v>0</v>
      </c>
      <c r="G23" s="3">
        <f t="shared" si="0"/>
        <v>590.74113999999997</v>
      </c>
      <c r="H23" s="3">
        <f t="shared" si="1"/>
        <v>0.53000000000065484</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0</v>
      </c>
      <c r="D25" s="2">
        <f>'PR-RAS'!E29</f>
        <v>138.04</v>
      </c>
      <c r="E25" s="2">
        <v>0</v>
      </c>
      <c r="F25" s="2">
        <v>0</v>
      </c>
      <c r="G25" s="3">
        <f t="shared" si="0"/>
        <v>6.6259199999999998</v>
      </c>
      <c r="H25" s="3">
        <f t="shared" si="1"/>
        <v>3.9999999999992042E-2</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138.04</v>
      </c>
      <c r="E29" s="2">
        <v>0</v>
      </c>
      <c r="F29" s="2">
        <v>0</v>
      </c>
      <c r="G29" s="3">
        <f t="shared" si="0"/>
        <v>7.7302399999999993</v>
      </c>
      <c r="H29" s="3">
        <f t="shared" si="1"/>
        <v>3.9999999999992042E-2</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1633299.52</v>
      </c>
      <c r="D45" s="2">
        <f>'PR-RAS'!E49</f>
        <v>592671.05000000005</v>
      </c>
      <c r="E45" s="2">
        <v>0</v>
      </c>
      <c r="F45" s="2">
        <v>0</v>
      </c>
      <c r="G45" s="3">
        <f t="shared" si="0"/>
        <v>124020.23127999999</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11657.6</v>
      </c>
      <c r="D54" s="2">
        <f>'PR-RAS'!E58</f>
        <v>56983.1</v>
      </c>
      <c r="E54" s="2">
        <v>0</v>
      </c>
      <c r="F54" s="2">
        <v>0</v>
      </c>
      <c r="G54" s="3">
        <f t="shared" si="0"/>
        <v>6658.0613999999996</v>
      </c>
      <c r="H54" s="3">
        <f t="shared" si="1"/>
        <v>0.49999999999818101</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11657.6</v>
      </c>
      <c r="D55" s="2">
        <f>'PR-RAS'!E59</f>
        <v>16509.04</v>
      </c>
      <c r="E55" s="2">
        <v>0</v>
      </c>
      <c r="F55" s="2">
        <v>0</v>
      </c>
      <c r="G55" s="3">
        <f t="shared" si="0"/>
        <v>2412.4867199999999</v>
      </c>
      <c r="H55" s="3">
        <f t="shared" si="1"/>
        <v>0.44000000000050932</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0</v>
      </c>
      <c r="D56" s="2">
        <f>'PR-RAS'!E60</f>
        <v>40474.06</v>
      </c>
      <c r="E56" s="2">
        <v>0</v>
      </c>
      <c r="F56" s="2">
        <v>0</v>
      </c>
      <c r="G56" s="3">
        <f t="shared" si="0"/>
        <v>4452.1466</v>
      </c>
      <c r="H56" s="3">
        <f t="shared" si="1"/>
        <v>5.9999999997671694E-2</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373862.16</v>
      </c>
      <c r="D60" s="2">
        <f>'PR-RAS'!E64</f>
        <v>385637.4</v>
      </c>
      <c r="E60" s="2">
        <v>0</v>
      </c>
      <c r="F60" s="2">
        <v>0</v>
      </c>
      <c r="G60" s="3">
        <f t="shared" si="0"/>
        <v>67563.08064</v>
      </c>
      <c r="H60" s="3">
        <f t="shared" si="1"/>
        <v>0.55999999999767169</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373862.16</v>
      </c>
      <c r="D63" s="2">
        <f>'PR-RAS'!E67</f>
        <v>385637.4</v>
      </c>
      <c r="E63" s="2">
        <v>0</v>
      </c>
      <c r="F63" s="2">
        <v>0</v>
      </c>
      <c r="G63" s="3">
        <f>(B63/1000)*(C63*1+D63*2)</f>
        <v>70998.491519999996</v>
      </c>
      <c r="H63" s="3">
        <f>ABS(C63-ROUND(C63,0))+ABS(D63-ROUND(D63,0))</f>
        <v>0.55999999999767169</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1247779.76</v>
      </c>
      <c r="D70" s="2">
        <f>'PR-RAS'!E74</f>
        <v>150050.54999999999</v>
      </c>
      <c r="E70" s="2">
        <v>0</v>
      </c>
      <c r="F70" s="2">
        <v>0</v>
      </c>
      <c r="G70" s="3">
        <f t="shared" si="0"/>
        <v>106803.77933999999</v>
      </c>
      <c r="H70" s="3">
        <f t="shared" si="1"/>
        <v>0.69000000000232831</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132732</v>
      </c>
      <c r="D71" s="2">
        <f>'PR-RAS'!E75</f>
        <v>139236.78</v>
      </c>
      <c r="E71" s="2">
        <v>0</v>
      </c>
      <c r="F71" s="2">
        <v>0</v>
      </c>
      <c r="G71" s="3">
        <f t="shared" si="0"/>
        <v>28784.389200000001</v>
      </c>
      <c r="H71" s="3">
        <f t="shared" si="1"/>
        <v>0.22000000000116415</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1115047.76</v>
      </c>
      <c r="D72" s="2">
        <f>'PR-RAS'!E76</f>
        <v>10813.77</v>
      </c>
      <c r="E72" s="2">
        <v>0</v>
      </c>
      <c r="F72" s="2">
        <v>0</v>
      </c>
      <c r="G72" s="3">
        <f t="shared" si="0"/>
        <v>80703.946299999996</v>
      </c>
      <c r="H72" s="3">
        <f t="shared" si="1"/>
        <v>0.46999999999025022</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21296.17</v>
      </c>
      <c r="D78" s="2">
        <f>'PR-RAS'!E82</f>
        <v>25657.66</v>
      </c>
      <c r="E78" s="2">
        <v>0</v>
      </c>
      <c r="F78" s="2">
        <v>0</v>
      </c>
      <c r="G78" s="3">
        <f t="shared" si="0"/>
        <v>5591.0847299999996</v>
      </c>
      <c r="H78" s="3">
        <f t="shared" si="1"/>
        <v>0.50999999999839929</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151.29</v>
      </c>
      <c r="D79" s="2">
        <f>'PR-RAS'!E83</f>
        <v>87.54</v>
      </c>
      <c r="E79" s="2">
        <v>0</v>
      </c>
      <c r="F79" s="2">
        <v>0</v>
      </c>
      <c r="G79" s="3">
        <f t="shared" si="0"/>
        <v>25.456859999999999</v>
      </c>
      <c r="H79" s="3">
        <f t="shared" si="1"/>
        <v>0.74999999999998579</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151.29</v>
      </c>
      <c r="D81" s="2">
        <f>'PR-RAS'!E85</f>
        <v>87.54</v>
      </c>
      <c r="E81" s="2">
        <v>0</v>
      </c>
      <c r="F81" s="2">
        <v>0</v>
      </c>
      <c r="G81" s="3">
        <f t="shared" si="0"/>
        <v>26.1096</v>
      </c>
      <c r="H81" s="3">
        <f t="shared" si="1"/>
        <v>0.74999999999998579</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21144.879999999997</v>
      </c>
      <c r="D87" s="2">
        <f>'PR-RAS'!E91</f>
        <v>25570.12</v>
      </c>
      <c r="E87" s="2">
        <v>0</v>
      </c>
      <c r="F87" s="2">
        <v>0</v>
      </c>
      <c r="G87" s="3">
        <f t="shared" si="0"/>
        <v>6216.5203199999987</v>
      </c>
      <c r="H87" s="3">
        <f t="shared" si="1"/>
        <v>0.24000000000160071</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1592.67</v>
      </c>
      <c r="D88" s="2">
        <f>'PR-RAS'!E92</f>
        <v>1592.67</v>
      </c>
      <c r="E88" s="2">
        <v>0</v>
      </c>
      <c r="F88" s="2">
        <v>0</v>
      </c>
      <c r="G88" s="3">
        <f t="shared" si="0"/>
        <v>415.68687</v>
      </c>
      <c r="H88" s="3">
        <f t="shared" si="1"/>
        <v>0.65999999999985448</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17561.96</v>
      </c>
      <c r="D89" s="2">
        <f>'PR-RAS'!E93</f>
        <v>22053.01</v>
      </c>
      <c r="E89" s="2">
        <v>0</v>
      </c>
      <c r="F89" s="2">
        <v>0</v>
      </c>
      <c r="G89" s="3">
        <f t="shared" si="0"/>
        <v>5426.7822399999995</v>
      </c>
      <c r="H89" s="3">
        <f t="shared" si="1"/>
        <v>4.9999999999272404E-2</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1659</v>
      </c>
      <c r="D90" s="2">
        <f>'PR-RAS'!E94</f>
        <v>1924.44</v>
      </c>
      <c r="E90" s="2">
        <v>0</v>
      </c>
      <c r="F90" s="2">
        <v>0</v>
      </c>
      <c r="G90" s="3">
        <f t="shared" si="0"/>
        <v>490.20132000000001</v>
      </c>
      <c r="H90" s="3">
        <f t="shared" si="1"/>
        <v>0.44000000000005457</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331.25</v>
      </c>
      <c r="D93" s="2">
        <f>'PR-RAS'!E97</f>
        <v>0</v>
      </c>
      <c r="E93" s="2">
        <v>0</v>
      </c>
      <c r="F93" s="2">
        <v>0</v>
      </c>
      <c r="G93" s="3">
        <f t="shared" si="0"/>
        <v>30.474999999999998</v>
      </c>
      <c r="H93" s="3">
        <f t="shared" si="1"/>
        <v>0.25</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25759.510000000002</v>
      </c>
      <c r="D102" s="2">
        <f>'PR-RAS'!E106</f>
        <v>23529.4</v>
      </c>
      <c r="E102" s="2">
        <v>0</v>
      </c>
      <c r="F102" s="2">
        <v>0</v>
      </c>
      <c r="G102" s="3">
        <f t="shared" si="0"/>
        <v>7354.6493099999998</v>
      </c>
      <c r="H102" s="3">
        <f t="shared" si="1"/>
        <v>0.88999999999941792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12.5</v>
      </c>
      <c r="D103" s="2">
        <f>'PR-RAS'!E107</f>
        <v>0</v>
      </c>
      <c r="E103" s="2">
        <v>0</v>
      </c>
      <c r="F103" s="2">
        <v>0</v>
      </c>
      <c r="G103" s="3">
        <f t="shared" si="0"/>
        <v>1.2749999999999999</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12.5</v>
      </c>
      <c r="D107" s="2">
        <f>'PR-RAS'!E111</f>
        <v>0</v>
      </c>
      <c r="E107" s="2">
        <v>0</v>
      </c>
      <c r="F107" s="2">
        <v>0</v>
      </c>
      <c r="G107" s="3">
        <f t="shared" si="0"/>
        <v>1.325</v>
      </c>
      <c r="H107" s="3">
        <f t="shared" si="1"/>
        <v>0.5</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1643.0700000000002</v>
      </c>
      <c r="D108" s="2">
        <f>'PR-RAS'!E112</f>
        <v>258.54000000000002</v>
      </c>
      <c r="E108" s="2">
        <v>0</v>
      </c>
      <c r="F108" s="2">
        <v>0</v>
      </c>
      <c r="G108" s="3">
        <f t="shared" si="0"/>
        <v>231.13605000000001</v>
      </c>
      <c r="H108" s="3">
        <f t="shared" si="1"/>
        <v>0.53000000000014325</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37.93</v>
      </c>
      <c r="D111" s="2">
        <f>'PR-RAS'!E115</f>
        <v>258.54000000000002</v>
      </c>
      <c r="E111" s="2">
        <v>0</v>
      </c>
      <c r="F111" s="2">
        <v>0</v>
      </c>
      <c r="G111" s="3">
        <f t="shared" si="0"/>
        <v>61.051099999999998</v>
      </c>
      <c r="H111" s="3">
        <f t="shared" si="1"/>
        <v>0.52999999999997982</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1605.14</v>
      </c>
      <c r="D113" s="2">
        <f>'PR-RAS'!E117</f>
        <v>0</v>
      </c>
      <c r="E113" s="2">
        <v>0</v>
      </c>
      <c r="F113" s="2">
        <v>0</v>
      </c>
      <c r="G113" s="3">
        <f t="shared" si="0"/>
        <v>179.77568000000002</v>
      </c>
      <c r="H113" s="3">
        <f t="shared" si="1"/>
        <v>0.14000000000010004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24103.940000000002</v>
      </c>
      <c r="D116" s="2">
        <f>'PR-RAS'!E120</f>
        <v>23270.86</v>
      </c>
      <c r="E116" s="2">
        <v>0</v>
      </c>
      <c r="F116" s="2">
        <v>0</v>
      </c>
      <c r="G116" s="3">
        <f t="shared" si="0"/>
        <v>8124.2509000000009</v>
      </c>
      <c r="H116" s="3">
        <f t="shared" si="1"/>
        <v>0.19999999999708962</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1509.56</v>
      </c>
      <c r="D117" s="2">
        <f>'PR-RAS'!E121</f>
        <v>171.2</v>
      </c>
      <c r="E117" s="2">
        <v>0</v>
      </c>
      <c r="F117" s="2">
        <v>0</v>
      </c>
      <c r="G117" s="3">
        <f t="shared" si="0"/>
        <v>214.82736000000003</v>
      </c>
      <c r="H117" s="3">
        <f t="shared" si="1"/>
        <v>0.6400000000000432</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22594.38</v>
      </c>
      <c r="D118" s="2">
        <f>'PR-RAS'!E122</f>
        <v>23099.66</v>
      </c>
      <c r="E118" s="2">
        <v>0</v>
      </c>
      <c r="F118" s="2">
        <v>0</v>
      </c>
      <c r="G118" s="3">
        <f t="shared" si="0"/>
        <v>8048.8629000000001</v>
      </c>
      <c r="H118" s="3">
        <f t="shared" si="1"/>
        <v>0.72000000000116415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1374.02</v>
      </c>
      <c r="D121" s="2">
        <f>'PR-RAS'!E125</f>
        <v>874</v>
      </c>
      <c r="E121" s="2">
        <v>0</v>
      </c>
      <c r="F121" s="2">
        <v>0</v>
      </c>
      <c r="G121" s="3">
        <f t="shared" si="0"/>
        <v>374.64240000000001</v>
      </c>
      <c r="H121" s="3">
        <f t="shared" si="1"/>
        <v>1.999999999998181E-2</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1374.02</v>
      </c>
      <c r="D122" s="2">
        <f>'PR-RAS'!E126</f>
        <v>874</v>
      </c>
      <c r="E122" s="2">
        <v>0</v>
      </c>
      <c r="F122" s="2">
        <v>0</v>
      </c>
      <c r="G122" s="3">
        <f t="shared" si="0"/>
        <v>377.76441999999997</v>
      </c>
      <c r="H122" s="3">
        <f t="shared" si="1"/>
        <v>1.999999999998181E-2</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1374.02</v>
      </c>
      <c r="D124" s="2">
        <f>'PR-RAS'!E128</f>
        <v>874</v>
      </c>
      <c r="E124" s="2">
        <v>0</v>
      </c>
      <c r="F124" s="2">
        <v>0</v>
      </c>
      <c r="G124" s="3">
        <f t="shared" si="0"/>
        <v>384.00846000000001</v>
      </c>
      <c r="H124" s="3">
        <f t="shared" si="1"/>
        <v>1.999999999998181E-2</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8559.61</v>
      </c>
      <c r="D136" s="2">
        <f>'PR-RAS'!E140</f>
        <v>0</v>
      </c>
      <c r="E136" s="2">
        <v>0</v>
      </c>
      <c r="F136" s="2">
        <v>0</v>
      </c>
      <c r="G136" s="3">
        <f t="shared" si="0"/>
        <v>1155.5473500000001</v>
      </c>
      <c r="H136" s="3">
        <f t="shared" si="1"/>
        <v>0.38999999999941792</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8559.61</v>
      </c>
      <c r="D147" s="2">
        <f>'PR-RAS'!E151</f>
        <v>0</v>
      </c>
      <c r="E147" s="2">
        <v>0</v>
      </c>
      <c r="F147" s="2">
        <v>0</v>
      </c>
      <c r="G147" s="3">
        <f t="shared" si="0"/>
        <v>1249.7030600000001</v>
      </c>
      <c r="H147" s="3">
        <f t="shared" si="1"/>
        <v>0.38999999999941792</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809957.16</v>
      </c>
      <c r="D148" s="2">
        <f>'PR-RAS'!E152</f>
        <v>834635.58</v>
      </c>
      <c r="E148" s="2">
        <v>0</v>
      </c>
      <c r="F148" s="2">
        <v>0</v>
      </c>
      <c r="G148" s="3">
        <f t="shared" si="0"/>
        <v>364446.56303999998</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183959.37</v>
      </c>
      <c r="D149" s="2">
        <f>'PR-RAS'!E153</f>
        <v>197059.51</v>
      </c>
      <c r="E149" s="2">
        <v>0</v>
      </c>
      <c r="F149" s="2">
        <v>0</v>
      </c>
      <c r="G149" s="3">
        <f t="shared" si="0"/>
        <v>85555.601719999991</v>
      </c>
      <c r="H149" s="3">
        <f t="shared" si="1"/>
        <v>0.85999999998603016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152068.1</v>
      </c>
      <c r="D150" s="2">
        <f>'PR-RAS'!E154</f>
        <v>163141.23000000001</v>
      </c>
      <c r="E150" s="2">
        <v>0</v>
      </c>
      <c r="F150" s="2">
        <v>0</v>
      </c>
      <c r="G150" s="3">
        <f t="shared" si="0"/>
        <v>71274.233440000011</v>
      </c>
      <c r="H150" s="3">
        <f t="shared" si="1"/>
        <v>0.33000000001629815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152068.1</v>
      </c>
      <c r="D151" s="2">
        <f>'PR-RAS'!E155</f>
        <v>163141.23000000001</v>
      </c>
      <c r="E151" s="2">
        <v>0</v>
      </c>
      <c r="F151" s="2">
        <v>0</v>
      </c>
      <c r="G151" s="3">
        <f t="shared" si="0"/>
        <v>71752.584000000003</v>
      </c>
      <c r="H151" s="3">
        <f t="shared" si="1"/>
        <v>0.33000000001629815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6800</v>
      </c>
      <c r="D155" s="2">
        <f>'PR-RAS'!E159</f>
        <v>7000</v>
      </c>
      <c r="E155" s="2">
        <v>0</v>
      </c>
      <c r="F155" s="2">
        <v>0</v>
      </c>
      <c r="G155" s="3">
        <f t="shared" si="0"/>
        <v>3203.2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25091.27</v>
      </c>
      <c r="D156" s="2">
        <f>'PR-RAS'!E160</f>
        <v>26918.28</v>
      </c>
      <c r="E156" s="2">
        <v>0</v>
      </c>
      <c r="F156" s="2">
        <v>0</v>
      </c>
      <c r="G156" s="3">
        <f t="shared" si="0"/>
        <v>12233.81365</v>
      </c>
      <c r="H156" s="3">
        <f t="shared" si="1"/>
        <v>0.5499999999992724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25091.27</v>
      </c>
      <c r="D158" s="2">
        <f>'PR-RAS'!E162</f>
        <v>26918.28</v>
      </c>
      <c r="E158" s="2">
        <v>0</v>
      </c>
      <c r="F158" s="2">
        <v>0</v>
      </c>
      <c r="G158" s="3">
        <f t="shared" si="0"/>
        <v>12391.669310000001</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451053.38</v>
      </c>
      <c r="D160" s="2">
        <f>'PR-RAS'!E164</f>
        <v>499706.25</v>
      </c>
      <c r="E160" s="2">
        <v>0</v>
      </c>
      <c r="F160" s="2">
        <v>0</v>
      </c>
      <c r="G160" s="3">
        <f t="shared" si="0"/>
        <v>230624.07491999998</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10612.09</v>
      </c>
      <c r="D161" s="2">
        <f>'PR-RAS'!E165</f>
        <v>20702.560000000001</v>
      </c>
      <c r="E161" s="2">
        <v>0</v>
      </c>
      <c r="F161" s="2">
        <v>0</v>
      </c>
      <c r="G161" s="3">
        <f t="shared" si="0"/>
        <v>8322.7536000000018</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1205.7</v>
      </c>
      <c r="D162" s="2">
        <f>'PR-RAS'!E166</f>
        <v>12263.6</v>
      </c>
      <c r="E162" s="2">
        <v>0</v>
      </c>
      <c r="F162" s="2">
        <v>0</v>
      </c>
      <c r="G162" s="3">
        <f t="shared" si="0"/>
        <v>4142.9969000000001</v>
      </c>
      <c r="H162" s="3">
        <f t="shared" si="1"/>
        <v>0.69999999999959073</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5317.89</v>
      </c>
      <c r="D163" s="2">
        <f>'PR-RAS'!E167</f>
        <v>5559.76</v>
      </c>
      <c r="E163" s="2">
        <v>0</v>
      </c>
      <c r="F163" s="2">
        <v>0</v>
      </c>
      <c r="G163" s="3">
        <f t="shared" si="0"/>
        <v>2662.86042</v>
      </c>
      <c r="H163" s="3">
        <f t="shared" si="1"/>
        <v>0.3499999999994543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30</v>
      </c>
      <c r="D164" s="2">
        <f>'PR-RAS'!E168</f>
        <v>1168.2</v>
      </c>
      <c r="E164" s="2">
        <v>0</v>
      </c>
      <c r="F164" s="2">
        <v>0</v>
      </c>
      <c r="G164" s="3">
        <f t="shared" si="0"/>
        <v>385.72320000000002</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4058.5</v>
      </c>
      <c r="D165" s="2">
        <f>'PR-RAS'!E169</f>
        <v>1711</v>
      </c>
      <c r="E165" s="2">
        <v>0</v>
      </c>
      <c r="F165" s="2">
        <v>0</v>
      </c>
      <c r="G165" s="3">
        <f t="shared" si="0"/>
        <v>1226.8020000000001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56275.69</v>
      </c>
      <c r="D166" s="2">
        <f>'PR-RAS'!E170</f>
        <v>54685.09</v>
      </c>
      <c r="E166" s="2">
        <v>0</v>
      </c>
      <c r="F166" s="2">
        <v>0</v>
      </c>
      <c r="G166" s="3">
        <f t="shared" si="0"/>
        <v>27331.56855</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8629.15</v>
      </c>
      <c r="D167" s="2">
        <f>'PR-RAS'!E171</f>
        <v>12023.15</v>
      </c>
      <c r="E167" s="2">
        <v>0</v>
      </c>
      <c r="F167" s="2">
        <v>0</v>
      </c>
      <c r="G167" s="3">
        <f t="shared" si="0"/>
        <v>5424.1246999999994</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25808.57</v>
      </c>
      <c r="D169" s="2">
        <f>'PR-RAS'!E173</f>
        <v>42170.02</v>
      </c>
      <c r="E169" s="2">
        <v>0</v>
      </c>
      <c r="F169" s="2">
        <v>0</v>
      </c>
      <c r="G169" s="3">
        <f t="shared" si="0"/>
        <v>18504.966479999999</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20319.11</v>
      </c>
      <c r="D170" s="2">
        <f>'PR-RAS'!E174</f>
        <v>353.86</v>
      </c>
      <c r="E170" s="2">
        <v>0</v>
      </c>
      <c r="F170" s="2">
        <v>0</v>
      </c>
      <c r="G170" s="3">
        <f t="shared" si="0"/>
        <v>3553.5342700000006</v>
      </c>
      <c r="H170" s="3">
        <f t="shared" si="1"/>
        <v>0.25000000000056843</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1518.86</v>
      </c>
      <c r="D171" s="2">
        <f>'PR-RAS'!E175</f>
        <v>138.06</v>
      </c>
      <c r="E171" s="2">
        <v>0</v>
      </c>
      <c r="F171" s="2">
        <v>0</v>
      </c>
      <c r="G171" s="3">
        <f t="shared" si="0"/>
        <v>305.14660000000003</v>
      </c>
      <c r="H171" s="3">
        <f t="shared" si="1"/>
        <v>0.20000000000010232</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317489.48000000004</v>
      </c>
      <c r="D174" s="2">
        <f>'PR-RAS'!E178</f>
        <v>391422.1</v>
      </c>
      <c r="E174" s="2">
        <v>0</v>
      </c>
      <c r="F174" s="2">
        <v>0</v>
      </c>
      <c r="G174" s="3">
        <f t="shared" si="0"/>
        <v>190357.72663999998</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7245.8</v>
      </c>
      <c r="D175" s="2">
        <f>'PR-RAS'!E179</f>
        <v>13399.77</v>
      </c>
      <c r="E175" s="2">
        <v>0</v>
      </c>
      <c r="F175" s="2">
        <v>0</v>
      </c>
      <c r="G175" s="3">
        <f t="shared" si="0"/>
        <v>5923.8891600000006</v>
      </c>
      <c r="H175" s="3">
        <f t="shared" si="1"/>
        <v>0.42999999999938154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146547.16</v>
      </c>
      <c r="D176" s="2">
        <f>'PR-RAS'!E180</f>
        <v>143901.06</v>
      </c>
      <c r="E176" s="2">
        <v>0</v>
      </c>
      <c r="F176" s="2">
        <v>0</v>
      </c>
      <c r="G176" s="3">
        <f t="shared" si="0"/>
        <v>76011.123999999996</v>
      </c>
      <c r="H176" s="3">
        <f t="shared" si="1"/>
        <v>0.22000000000116415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4614.38</v>
      </c>
      <c r="D177" s="2">
        <f>'PR-RAS'!E181</f>
        <v>10351.709999999999</v>
      </c>
      <c r="E177" s="2">
        <v>0</v>
      </c>
      <c r="F177" s="2">
        <v>0</v>
      </c>
      <c r="G177" s="3">
        <f t="shared" si="0"/>
        <v>4455.9327999999996</v>
      </c>
      <c r="H177" s="3">
        <f t="shared" si="1"/>
        <v>0.67000000000098225</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21342.36</v>
      </c>
      <c r="D178" s="2">
        <f>'PR-RAS'!E182</f>
        <v>75226.990000000005</v>
      </c>
      <c r="E178" s="2">
        <v>0</v>
      </c>
      <c r="F178" s="2">
        <v>0</v>
      </c>
      <c r="G178" s="3">
        <f t="shared" si="0"/>
        <v>30407.952180000004</v>
      </c>
      <c r="H178" s="3">
        <f t="shared" si="1"/>
        <v>0.36999999999534339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7145</v>
      </c>
      <c r="D179" s="2">
        <f>'PR-RAS'!E183</f>
        <v>3190</v>
      </c>
      <c r="E179" s="2">
        <v>0</v>
      </c>
      <c r="F179" s="2">
        <v>0</v>
      </c>
      <c r="G179" s="3">
        <f t="shared" si="0"/>
        <v>2407.4499999999998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12446.95</v>
      </c>
      <c r="D180" s="2">
        <f>'PR-RAS'!E184</f>
        <v>6051.19</v>
      </c>
      <c r="E180" s="2">
        <v>0</v>
      </c>
      <c r="F180" s="2">
        <v>0</v>
      </c>
      <c r="G180" s="3">
        <f t="shared" si="0"/>
        <v>4394.33007</v>
      </c>
      <c r="H180" s="3">
        <f t="shared" si="1"/>
        <v>0.23999999999887223</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103994.71</v>
      </c>
      <c r="D181" s="2">
        <f>'PR-RAS'!E185</f>
        <v>128468.5</v>
      </c>
      <c r="E181" s="2">
        <v>0</v>
      </c>
      <c r="F181" s="2">
        <v>0</v>
      </c>
      <c r="G181" s="3">
        <f t="shared" si="0"/>
        <v>64967.707800000004</v>
      </c>
      <c r="H181" s="3">
        <f t="shared" si="1"/>
        <v>0.78999999999359716</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4172.1000000000004</v>
      </c>
      <c r="D182" s="2">
        <f>'PR-RAS'!E186</f>
        <v>6320.88</v>
      </c>
      <c r="E182" s="2">
        <v>0</v>
      </c>
      <c r="F182" s="2">
        <v>0</v>
      </c>
      <c r="G182" s="3">
        <f t="shared" si="0"/>
        <v>3043.3086600000001</v>
      </c>
      <c r="H182" s="3">
        <f t="shared" si="1"/>
        <v>0.22000000000025466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9981.02</v>
      </c>
      <c r="D183" s="2">
        <f>'PR-RAS'!E187</f>
        <v>4512</v>
      </c>
      <c r="E183" s="2">
        <v>0</v>
      </c>
      <c r="F183" s="2">
        <v>0</v>
      </c>
      <c r="G183" s="3">
        <f t="shared" si="0"/>
        <v>3458.9136399999998</v>
      </c>
      <c r="H183" s="3">
        <f t="shared" si="1"/>
        <v>2.0000000000436557E-2</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66676.12</v>
      </c>
      <c r="D190" s="2">
        <f>'PR-RAS'!E194</f>
        <v>32896.5</v>
      </c>
      <c r="E190" s="2">
        <v>0</v>
      </c>
      <c r="F190" s="2">
        <v>0</v>
      </c>
      <c r="G190" s="3">
        <f t="shared" si="0"/>
        <v>25036.663679999998</v>
      </c>
      <c r="H190" s="3">
        <f t="shared" si="1"/>
        <v>0.61999999999534339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24227.42</v>
      </c>
      <c r="D191" s="2">
        <f>'PR-RAS'!E195</f>
        <v>1445.18</v>
      </c>
      <c r="E191" s="2">
        <v>0</v>
      </c>
      <c r="F191" s="2">
        <v>0</v>
      </c>
      <c r="G191" s="3">
        <f t="shared" si="0"/>
        <v>5152.3782000000001</v>
      </c>
      <c r="H191" s="3">
        <f t="shared" si="1"/>
        <v>0.59999999999831743</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21959.05</v>
      </c>
      <c r="D193" s="2">
        <f>'PR-RAS'!E197</f>
        <v>18650.240000000002</v>
      </c>
      <c r="E193" s="2">
        <v>0</v>
      </c>
      <c r="F193" s="2">
        <v>0</v>
      </c>
      <c r="G193" s="3">
        <f t="shared" si="0"/>
        <v>11377.829760000001</v>
      </c>
      <c r="H193" s="3">
        <f t="shared" si="1"/>
        <v>0.29000000000087311</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960.92</v>
      </c>
      <c r="D194" s="2">
        <f>'PR-RAS'!E198</f>
        <v>960.92</v>
      </c>
      <c r="E194" s="2">
        <v>0</v>
      </c>
      <c r="F194" s="2">
        <v>0</v>
      </c>
      <c r="G194" s="3">
        <f t="shared" si="0"/>
        <v>556.37267999999995</v>
      </c>
      <c r="H194" s="3">
        <f t="shared" si="1"/>
        <v>0.16000000000008185</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9958.58</v>
      </c>
      <c r="D195" s="2">
        <f>'PR-RAS'!E199</f>
        <v>8878.81</v>
      </c>
      <c r="E195" s="2">
        <v>0</v>
      </c>
      <c r="F195" s="2">
        <v>0</v>
      </c>
      <c r="G195" s="3">
        <f t="shared" si="0"/>
        <v>5376.9427999999998</v>
      </c>
      <c r="H195" s="3">
        <f t="shared" si="1"/>
        <v>0.61000000000058208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9570.15</v>
      </c>
      <c r="D197" s="2">
        <f>'PR-RAS'!E201</f>
        <v>2961.35</v>
      </c>
      <c r="E197" s="2">
        <v>0</v>
      </c>
      <c r="F197" s="2">
        <v>0</v>
      </c>
      <c r="G197" s="3">
        <f t="shared" si="0"/>
        <v>3036.5985999999998</v>
      </c>
      <c r="H197" s="3">
        <f t="shared" si="1"/>
        <v>0.49999999999954525</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2062.2799999999997</v>
      </c>
      <c r="D198" s="2">
        <f>'PR-RAS'!E202</f>
        <v>1999.8700000000001</v>
      </c>
      <c r="E198" s="2">
        <v>0</v>
      </c>
      <c r="F198" s="2">
        <v>0</v>
      </c>
      <c r="G198" s="3">
        <f t="shared" si="0"/>
        <v>1194.2179400000002</v>
      </c>
      <c r="H198" s="3">
        <f t="shared" si="1"/>
        <v>0.40999999999962711</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2062.2799999999997</v>
      </c>
      <c r="D212" s="2">
        <f>'PR-RAS'!E216</f>
        <v>1999.8700000000001</v>
      </c>
      <c r="E212" s="2">
        <v>0</v>
      </c>
      <c r="F212" s="2">
        <v>0</v>
      </c>
      <c r="G212" s="3">
        <f t="shared" si="0"/>
        <v>1279.0862200000001</v>
      </c>
      <c r="H212" s="3">
        <f t="shared" si="1"/>
        <v>0.40999999999962711</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2061.9299999999998</v>
      </c>
      <c r="D213" s="2">
        <f>'PR-RAS'!E217</f>
        <v>1967.15</v>
      </c>
      <c r="E213" s="2">
        <v>0</v>
      </c>
      <c r="F213" s="2">
        <v>0</v>
      </c>
      <c r="G213" s="3">
        <f t="shared" si="0"/>
        <v>1271.2007599999999</v>
      </c>
      <c r="H213" s="3">
        <f t="shared" si="1"/>
        <v>0.22000000000025466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0.35</v>
      </c>
      <c r="D215" s="2">
        <f>'PR-RAS'!E219</f>
        <v>32.72</v>
      </c>
      <c r="E215" s="2">
        <v>0</v>
      </c>
      <c r="F215" s="2">
        <v>0</v>
      </c>
      <c r="G215" s="3">
        <f t="shared" si="0"/>
        <v>14.079059999999998</v>
      </c>
      <c r="H215" s="3">
        <f t="shared" si="1"/>
        <v>0.63000000000000111</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48116.480000000003</v>
      </c>
      <c r="D258" s="2">
        <f>'PR-RAS'!E262</f>
        <v>26492.97</v>
      </c>
      <c r="E258" s="2">
        <v>0</v>
      </c>
      <c r="F258" s="2">
        <v>0</v>
      </c>
      <c r="G258" s="3">
        <f t="shared" si="0"/>
        <v>25983.321940000005</v>
      </c>
      <c r="H258" s="3">
        <f t="shared" si="1"/>
        <v>0.51000000000203727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48116.480000000003</v>
      </c>
      <c r="D265" s="2">
        <f>'PR-RAS'!E269</f>
        <v>26492.97</v>
      </c>
      <c r="E265" s="2">
        <v>0</v>
      </c>
      <c r="F265" s="2">
        <v>0</v>
      </c>
      <c r="G265" s="3">
        <f t="shared" si="0"/>
        <v>26691.038880000004</v>
      </c>
      <c r="H265" s="3">
        <f t="shared" si="1"/>
        <v>0.51000000000203727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41327.72</v>
      </c>
      <c r="D266" s="2">
        <f>'PR-RAS'!E270</f>
        <v>19207</v>
      </c>
      <c r="E266" s="2">
        <v>0</v>
      </c>
      <c r="F266" s="2">
        <v>0</v>
      </c>
      <c r="G266" s="3">
        <f t="shared" si="0"/>
        <v>21131.555800000002</v>
      </c>
      <c r="H266" s="3">
        <f t="shared" si="1"/>
        <v>0.27999999999883585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6788.76</v>
      </c>
      <c r="D267" s="2">
        <f>'PR-RAS'!E271</f>
        <v>7285.97</v>
      </c>
      <c r="E267" s="2">
        <v>0</v>
      </c>
      <c r="F267" s="2">
        <v>0</v>
      </c>
      <c r="G267" s="3">
        <f t="shared" si="0"/>
        <v>5681.9462000000003</v>
      </c>
      <c r="H267" s="3">
        <f t="shared" si="1"/>
        <v>0.26999999999952706</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124765.65</v>
      </c>
      <c r="D269" s="2">
        <f>'PR-RAS'!E273</f>
        <v>109376.98</v>
      </c>
      <c r="E269" s="2">
        <v>0</v>
      </c>
      <c r="F269" s="2">
        <v>0</v>
      </c>
      <c r="G269" s="3">
        <f t="shared" si="0"/>
        <v>92063.255480000007</v>
      </c>
      <c r="H269" s="3">
        <f t="shared" si="1"/>
        <v>0.3700000000098953</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121265.65</v>
      </c>
      <c r="D270" s="2">
        <f>'PR-RAS'!E274</f>
        <v>109376.98</v>
      </c>
      <c r="E270" s="2">
        <v>0</v>
      </c>
      <c r="F270" s="2">
        <v>0</v>
      </c>
      <c r="G270" s="3">
        <f t="shared" si="0"/>
        <v>91465.275089999996</v>
      </c>
      <c r="H270" s="3">
        <f t="shared" si="1"/>
        <v>0.3700000000098953</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121265.65</v>
      </c>
      <c r="D271" s="2">
        <f>'PR-RAS'!E275</f>
        <v>109376.98</v>
      </c>
      <c r="E271" s="2">
        <v>0</v>
      </c>
      <c r="F271" s="2">
        <v>0</v>
      </c>
      <c r="G271" s="3">
        <f t="shared" si="0"/>
        <v>91805.294699999999</v>
      </c>
      <c r="H271" s="3">
        <f t="shared" si="1"/>
        <v>0.3700000000098953</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3500</v>
      </c>
      <c r="D274" s="2">
        <f>'PR-RAS'!E278</f>
        <v>0</v>
      </c>
      <c r="E274" s="2">
        <v>0</v>
      </c>
      <c r="F274" s="2">
        <v>0</v>
      </c>
      <c r="G274" s="3">
        <f t="shared" si="0"/>
        <v>955.50000000000011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3500</v>
      </c>
      <c r="D275" s="2">
        <f>'PR-RAS'!E279</f>
        <v>0</v>
      </c>
      <c r="E275" s="2">
        <v>0</v>
      </c>
      <c r="F275" s="2">
        <v>0</v>
      </c>
      <c r="G275" s="3">
        <f t="shared" ref="G275:G528" si="12">(B275/1000)*(C275*1+D275*2)</f>
        <v>959.00000000000011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809957.16</v>
      </c>
      <c r="D295" s="2">
        <f>'PR-RAS'!E299</f>
        <v>834635.58</v>
      </c>
      <c r="E295" s="2">
        <v>0</v>
      </c>
      <c r="F295" s="2">
        <v>0</v>
      </c>
      <c r="G295" s="3">
        <f t="shared" si="12"/>
        <v>728893.12607999996</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1121090.77</v>
      </c>
      <c r="D296" s="2">
        <f>'PR-RAS'!E300</f>
        <v>123084.08000000019</v>
      </c>
      <c r="E296" s="2">
        <v>0</v>
      </c>
      <c r="F296" s="2">
        <v>0</v>
      </c>
      <c r="G296" s="3">
        <f t="shared" si="12"/>
        <v>403341.38435000012</v>
      </c>
      <c r="H296" s="3">
        <f t="shared" si="13"/>
        <v>0.31000000017229468</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1039441.88</v>
      </c>
      <c r="D298" s="2">
        <f>'PR-RAS'!E302</f>
        <v>1120753.51</v>
      </c>
      <c r="E298" s="2">
        <v>0</v>
      </c>
      <c r="F298" s="2">
        <v>0</v>
      </c>
      <c r="G298" s="3">
        <f t="shared" si="12"/>
        <v>974441.82329999993</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692644.47</v>
      </c>
      <c r="D300" s="2">
        <f>'PR-RAS'!E304</f>
        <v>441106.1799999997</v>
      </c>
      <c r="E300" s="2">
        <v>0</v>
      </c>
      <c r="F300" s="2">
        <v>0</v>
      </c>
      <c r="G300" s="3">
        <f t="shared" si="12"/>
        <v>470882.19216999982</v>
      </c>
      <c r="H300" s="3">
        <f t="shared" si="13"/>
        <v>0.6499999996740371</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882.7</v>
      </c>
      <c r="D301" s="2">
        <f>'PR-RAS'!E305</f>
        <v>0</v>
      </c>
      <c r="E301" s="2">
        <v>0</v>
      </c>
      <c r="F301" s="2">
        <v>0</v>
      </c>
      <c r="G301" s="3">
        <f t="shared" si="12"/>
        <v>264.81</v>
      </c>
      <c r="H301" s="3">
        <f t="shared" si="13"/>
        <v>0.29999999999995453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604.5</v>
      </c>
      <c r="D303" s="2">
        <f>'PR-RAS'!E308</f>
        <v>0</v>
      </c>
      <c r="E303" s="2">
        <v>0</v>
      </c>
      <c r="F303" s="2">
        <v>0</v>
      </c>
      <c r="G303" s="3">
        <f t="shared" si="12"/>
        <v>182.559</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604.5</v>
      </c>
      <c r="D304" s="2">
        <f>'PR-RAS'!E309</f>
        <v>0</v>
      </c>
      <c r="E304" s="2">
        <v>0</v>
      </c>
      <c r="F304" s="2">
        <v>0</v>
      </c>
      <c r="G304" s="3">
        <f t="shared" si="12"/>
        <v>183.1635</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604.5</v>
      </c>
      <c r="D305" s="2">
        <f>'PR-RAS'!E310</f>
        <v>0</v>
      </c>
      <c r="E305" s="2">
        <v>0</v>
      </c>
      <c r="F305" s="2">
        <v>0</v>
      </c>
      <c r="G305" s="3">
        <f t="shared" si="12"/>
        <v>183.768</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604.5</v>
      </c>
      <c r="D306" s="2">
        <f>'PR-RAS'!E311</f>
        <v>0</v>
      </c>
      <c r="E306" s="2">
        <v>0</v>
      </c>
      <c r="F306" s="2">
        <v>0</v>
      </c>
      <c r="G306" s="3">
        <f t="shared" si="12"/>
        <v>184.3725</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1066729.78</v>
      </c>
      <c r="D355" s="2">
        <f>'PR-RAS'!E360</f>
        <v>164365.27999999997</v>
      </c>
      <c r="E355" s="2">
        <v>0</v>
      </c>
      <c r="F355" s="2">
        <v>0</v>
      </c>
      <c r="G355" s="3">
        <f t="shared" si="12"/>
        <v>493992.96035999991</v>
      </c>
      <c r="H355" s="3">
        <f t="shared" si="13"/>
        <v>0.49999999994179234</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607776.07000000007</v>
      </c>
      <c r="D368" s="2">
        <f>'PR-RAS'!E373</f>
        <v>74896.87999999999</v>
      </c>
      <c r="E368" s="2">
        <v>0</v>
      </c>
      <c r="F368" s="2">
        <v>0</v>
      </c>
      <c r="G368" s="3">
        <f t="shared" si="12"/>
        <v>278028.12761000003</v>
      </c>
      <c r="H368" s="3">
        <f t="shared" si="13"/>
        <v>0.19000000007508788</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586056.43000000005</v>
      </c>
      <c r="D369" s="2">
        <f>'PR-RAS'!E374</f>
        <v>72223.179999999993</v>
      </c>
      <c r="E369" s="2">
        <v>0</v>
      </c>
      <c r="F369" s="2">
        <v>0</v>
      </c>
      <c r="G369" s="3">
        <f t="shared" si="12"/>
        <v>268825.02672000002</v>
      </c>
      <c r="H369" s="3">
        <f t="shared" si="13"/>
        <v>0.61000000004423782</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71248.179999999993</v>
      </c>
      <c r="E371" s="2">
        <v>0</v>
      </c>
      <c r="F371" s="2">
        <v>0</v>
      </c>
      <c r="G371" s="3">
        <f t="shared" si="12"/>
        <v>52723.653199999993</v>
      </c>
      <c r="H371" s="3">
        <f t="shared" si="13"/>
        <v>0.17999999999301508</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585421.43000000005</v>
      </c>
      <c r="D372" s="2">
        <f>'PR-RAS'!E377</f>
        <v>975</v>
      </c>
      <c r="E372" s="2">
        <v>0</v>
      </c>
      <c r="F372" s="2">
        <v>0</v>
      </c>
      <c r="G372" s="3">
        <f t="shared" si="12"/>
        <v>217914.80053000001</v>
      </c>
      <c r="H372" s="3">
        <f t="shared" si="13"/>
        <v>0.43000000005122274</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635</v>
      </c>
      <c r="D373" s="2">
        <f>'PR-RAS'!E378</f>
        <v>0</v>
      </c>
      <c r="E373" s="2">
        <v>0</v>
      </c>
      <c r="F373" s="2">
        <v>0</v>
      </c>
      <c r="G373" s="3">
        <f t="shared" si="12"/>
        <v>236.22</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21719.64</v>
      </c>
      <c r="D374" s="2">
        <f>'PR-RAS'!E379</f>
        <v>2673.7</v>
      </c>
      <c r="E374" s="2">
        <v>0</v>
      </c>
      <c r="F374" s="2">
        <v>0</v>
      </c>
      <c r="G374" s="3">
        <f t="shared" si="12"/>
        <v>10096.00592</v>
      </c>
      <c r="H374" s="3">
        <f t="shared" si="13"/>
        <v>0.66000000000076398</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5850</v>
      </c>
      <c r="D375" s="2">
        <f>'PR-RAS'!E380</f>
        <v>2673.7</v>
      </c>
      <c r="E375" s="2">
        <v>0</v>
      </c>
      <c r="F375" s="2">
        <v>0</v>
      </c>
      <c r="G375" s="3">
        <f t="shared" si="12"/>
        <v>4187.8275999999996</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302.48</v>
      </c>
      <c r="D380" s="2">
        <f>'PR-RAS'!E385</f>
        <v>0</v>
      </c>
      <c r="E380" s="2">
        <v>0</v>
      </c>
      <c r="F380" s="2">
        <v>0</v>
      </c>
      <c r="G380" s="3">
        <f t="shared" si="12"/>
        <v>114.63992</v>
      </c>
      <c r="H380" s="3">
        <f t="shared" si="13"/>
        <v>0.48000000000001819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15567.16</v>
      </c>
      <c r="D381" s="2">
        <f>'PR-RAS'!E386</f>
        <v>0</v>
      </c>
      <c r="E381" s="2">
        <v>0</v>
      </c>
      <c r="F381" s="2">
        <v>0</v>
      </c>
      <c r="G381" s="3">
        <f t="shared" si="12"/>
        <v>5915.5208000000002</v>
      </c>
      <c r="H381" s="3">
        <f t="shared" si="13"/>
        <v>0.15999999999985448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458953.71</v>
      </c>
      <c r="D407" s="2">
        <f>'PR-RAS'!E412</f>
        <v>89468.4</v>
      </c>
      <c r="E407" s="2">
        <v>0</v>
      </c>
      <c r="F407" s="2">
        <v>0</v>
      </c>
      <c r="G407" s="3">
        <f t="shared" si="12"/>
        <v>258983.54706000001</v>
      </c>
      <c r="H407" s="3">
        <f t="shared" si="13"/>
        <v>0.68999999997322448</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458953.71</v>
      </c>
      <c r="D408" s="2">
        <f>'PR-RAS'!E413</f>
        <v>89468.4</v>
      </c>
      <c r="E408" s="2">
        <v>0</v>
      </c>
      <c r="F408" s="2">
        <v>0</v>
      </c>
      <c r="G408" s="3">
        <f t="shared" si="12"/>
        <v>259621.43756999998</v>
      </c>
      <c r="H408" s="3">
        <f t="shared" si="13"/>
        <v>0.68999999997322448</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1066125.28</v>
      </c>
      <c r="D413" s="2">
        <f>'PR-RAS'!E418</f>
        <v>164365.27999999997</v>
      </c>
      <c r="E413" s="2">
        <v>0</v>
      </c>
      <c r="F413" s="2">
        <v>0</v>
      </c>
      <c r="G413" s="3">
        <f t="shared" si="12"/>
        <v>574680.60607999994</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827259.31</v>
      </c>
      <c r="D415" s="2">
        <f>'PR-RAS'!E420</f>
        <v>889514.62000000011</v>
      </c>
      <c r="E415" s="2">
        <v>0</v>
      </c>
      <c r="F415" s="2">
        <v>0</v>
      </c>
      <c r="G415" s="3">
        <f t="shared" si="12"/>
        <v>1079003.4597</v>
      </c>
      <c r="H415" s="3">
        <f t="shared" si="13"/>
        <v>0.68999999994412065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26834.63</v>
      </c>
      <c r="D416" s="2">
        <f>'PR-RAS'!E421</f>
        <v>5225.0900000000038</v>
      </c>
      <c r="E416" s="2">
        <v>0</v>
      </c>
      <c r="F416" s="2">
        <v>0</v>
      </c>
      <c r="G416" s="3">
        <f t="shared" si="12"/>
        <v>15473.196150000005</v>
      </c>
      <c r="H416" s="3">
        <f t="shared" si="13"/>
        <v>0.46000000000276486</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1931652.43</v>
      </c>
      <c r="D417" s="2">
        <f>'PR-RAS'!E422</f>
        <v>957719.66000000015</v>
      </c>
      <c r="E417" s="2">
        <v>0</v>
      </c>
      <c r="F417" s="2">
        <v>0</v>
      </c>
      <c r="G417" s="3">
        <f t="shared" si="12"/>
        <v>1600390.1679999998</v>
      </c>
      <c r="H417" s="3">
        <f t="shared" si="13"/>
        <v>0.76999999978579581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1876686.94</v>
      </c>
      <c r="D418" s="2">
        <f>'PR-RAS'!E423</f>
        <v>999000.85999999987</v>
      </c>
      <c r="E418" s="2">
        <v>0</v>
      </c>
      <c r="F418" s="2">
        <v>0</v>
      </c>
      <c r="G418" s="3">
        <f t="shared" si="12"/>
        <v>1615745.1712199999</v>
      </c>
      <c r="H418" s="3">
        <f t="shared" si="13"/>
        <v>0.20000000018626451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54965.489999999991</v>
      </c>
      <c r="D419" s="2">
        <f>'PR-RAS'!E424</f>
        <v>0</v>
      </c>
      <c r="E419" s="2">
        <v>0</v>
      </c>
      <c r="F419" s="2">
        <v>0</v>
      </c>
      <c r="G419" s="3">
        <f t="shared" si="12"/>
        <v>22975.574819999994</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0</v>
      </c>
      <c r="D420" s="2">
        <f>'PR-RAS'!E425</f>
        <v>41281.199999999721</v>
      </c>
      <c r="E420" s="2">
        <v>0</v>
      </c>
      <c r="F420" s="2">
        <v>0</v>
      </c>
      <c r="G420" s="3">
        <f t="shared" si="12"/>
        <v>34593.645599999763</v>
      </c>
      <c r="H420" s="3">
        <f t="shared" si="13"/>
        <v>0.19999999972060323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212182.56999999995</v>
      </c>
      <c r="D421" s="2">
        <f>'PR-RAS'!E426</f>
        <v>231238.8899999999</v>
      </c>
      <c r="E421" s="2">
        <v>0</v>
      </c>
      <c r="F421" s="2">
        <v>0</v>
      </c>
      <c r="G421" s="3">
        <f t="shared" si="12"/>
        <v>283357.34699999989</v>
      </c>
      <c r="H421" s="3">
        <f t="shared" si="13"/>
        <v>0.54000000015366822</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719479.1</v>
      </c>
      <c r="D423" s="2">
        <f>'PR-RAS'!E428</f>
        <v>446331.26999999973</v>
      </c>
      <c r="E423" s="2">
        <v>0</v>
      </c>
      <c r="F423" s="2">
        <v>0</v>
      </c>
      <c r="G423" s="3">
        <f t="shared" si="12"/>
        <v>680323.77207999979</v>
      </c>
      <c r="H423" s="3">
        <f t="shared" si="13"/>
        <v>0.36999999970430508</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3000</v>
      </c>
      <c r="D636" s="2">
        <f>'PR-RAS'!E642</f>
        <v>0</v>
      </c>
      <c r="E636" s="2">
        <v>0</v>
      </c>
      <c r="F636" s="2">
        <v>0</v>
      </c>
      <c r="G636" s="3">
        <f t="shared" si="14"/>
        <v>1905</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1931652.43</v>
      </c>
      <c r="D637" s="2">
        <f>'PR-RAS'!E643</f>
        <v>957719.66000000015</v>
      </c>
      <c r="E637" s="2">
        <v>0</v>
      </c>
      <c r="F637" s="2">
        <v>0</v>
      </c>
      <c r="G637" s="3">
        <f t="shared" si="14"/>
        <v>2446750.3530000001</v>
      </c>
      <c r="H637" s="3">
        <f t="shared" si="15"/>
        <v>0.76999999978579581</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1876686.94</v>
      </c>
      <c r="D638" s="2">
        <f>'PR-RAS'!E644</f>
        <v>999000.85999999987</v>
      </c>
      <c r="E638" s="2">
        <v>0</v>
      </c>
      <c r="F638" s="2">
        <v>0</v>
      </c>
      <c r="G638" s="3">
        <f t="shared" si="14"/>
        <v>2468176.6764199999</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54965.489999999991</v>
      </c>
      <c r="D639" s="2">
        <f>'PR-RAS'!E645</f>
        <v>0</v>
      </c>
      <c r="E639" s="2">
        <v>0</v>
      </c>
      <c r="F639" s="2">
        <v>0</v>
      </c>
      <c r="G639" s="3">
        <f t="shared" si="14"/>
        <v>35067.982619999995</v>
      </c>
      <c r="H639" s="3">
        <f t="shared" si="15"/>
        <v>0.48999999999068677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0</v>
      </c>
      <c r="D640" s="2">
        <f>'PR-RAS'!E646</f>
        <v>41281.199999999721</v>
      </c>
      <c r="E640" s="2">
        <v>0</v>
      </c>
      <c r="F640" s="2">
        <v>0</v>
      </c>
      <c r="G640" s="3">
        <f t="shared" si="14"/>
        <v>52757.373599999642</v>
      </c>
      <c r="H640" s="3">
        <f t="shared" si="15"/>
        <v>0.19999999972060323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209182.56999999995</v>
      </c>
      <c r="D641" s="2">
        <f>'PR-RAS'!E647</f>
        <v>231238.8899999999</v>
      </c>
      <c r="E641" s="2">
        <v>0</v>
      </c>
      <c r="F641" s="2">
        <v>0</v>
      </c>
      <c r="G641" s="3">
        <f t="shared" si="14"/>
        <v>429862.62399999984</v>
      </c>
      <c r="H641" s="3">
        <f t="shared" si="15"/>
        <v>0.54000000015366822</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264148.05999999994</v>
      </c>
      <c r="D643" s="2">
        <f>'PR-RAS'!E649</f>
        <v>189957.69000000018</v>
      </c>
      <c r="E643" s="2">
        <v>0</v>
      </c>
      <c r="F643" s="2">
        <v>0</v>
      </c>
      <c r="G643" s="3">
        <f t="shared" si="14"/>
        <v>413488.72848000022</v>
      </c>
      <c r="H643" s="3">
        <f t="shared" si="15"/>
        <v>0.36999999976251274</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478050.6</v>
      </c>
      <c r="D646" s="2">
        <f>'PR-RAS'!E653</f>
        <v>369191.33</v>
      </c>
      <c r="E646" s="2">
        <v>0</v>
      </c>
      <c r="F646" s="2">
        <v>0</v>
      </c>
      <c r="G646" s="3">
        <f t="shared" si="14"/>
        <v>784599.45270000002</v>
      </c>
      <c r="H646" s="3">
        <f t="shared" si="15"/>
        <v>0.73000000003958121</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2469009.9</v>
      </c>
      <c r="D647" s="2">
        <f>'PR-RAS'!E654</f>
        <v>1224893.3</v>
      </c>
      <c r="E647" s="2">
        <v>0</v>
      </c>
      <c r="F647" s="2">
        <v>0</v>
      </c>
      <c r="G647" s="3">
        <f t="shared" si="14"/>
        <v>3177542.5389999999</v>
      </c>
      <c r="H647" s="3">
        <f t="shared" si="15"/>
        <v>0.40000000013969839</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2506285.67</v>
      </c>
      <c r="D648" s="2">
        <f>'PR-RAS'!E655</f>
        <v>1230532.6200000001</v>
      </c>
      <c r="E648" s="2">
        <v>0</v>
      </c>
      <c r="F648" s="2">
        <v>0</v>
      </c>
      <c r="G648" s="3">
        <f t="shared" si="14"/>
        <v>3213876.03877</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440774.83000000007</v>
      </c>
      <c r="D649" s="2">
        <f>'PR-RAS'!E656</f>
        <v>363552.01</v>
      </c>
      <c r="E649" s="2">
        <v>0</v>
      </c>
      <c r="F649" s="2">
        <v>0</v>
      </c>
      <c r="G649" s="3">
        <f t="shared" si="14"/>
        <v>756785.4948000001</v>
      </c>
      <c r="H649" s="3">
        <f t="shared" si="15"/>
        <v>0.17999999993480742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20</v>
      </c>
      <c r="D650" s="2">
        <f>'PR-RAS'!E657</f>
        <v>21</v>
      </c>
      <c r="E650" s="2">
        <v>0</v>
      </c>
      <c r="F650" s="2">
        <v>0</v>
      </c>
      <c r="G650" s="3">
        <f t="shared" si="14"/>
        <v>40.238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20</v>
      </c>
      <c r="D652" s="2">
        <f>'PR-RAS'!E659</f>
        <v>21</v>
      </c>
      <c r="E652" s="2">
        <v>0</v>
      </c>
      <c r="F652" s="2">
        <v>0</v>
      </c>
      <c r="G652" s="3">
        <f t="shared" si="14"/>
        <v>40.362000000000002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760.12</v>
      </c>
      <c r="E656" s="2">
        <v>0</v>
      </c>
      <c r="F656" s="2">
        <v>0</v>
      </c>
      <c r="G656" s="3">
        <f t="shared" ref="G656:G657" si="16">(B656/1000)*(C656*1+D656*2)</f>
        <v>995.75720000000001</v>
      </c>
      <c r="H656" s="3">
        <f t="shared" ref="H656:H657" si="17">ABS(C656-ROUND(C656,0))+ABS(D656-ROUND(D656,0))</f>
        <v>0.12000000000000455</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8775.19</v>
      </c>
      <c r="D657" s="2">
        <f>'PR-RAS'!E664</f>
        <v>9038.34</v>
      </c>
      <c r="E657" s="2">
        <v>0</v>
      </c>
      <c r="F657" s="2">
        <v>0</v>
      </c>
      <c r="G657" s="3">
        <f t="shared" si="16"/>
        <v>17614.826720000001</v>
      </c>
      <c r="H657" s="3">
        <f t="shared" si="17"/>
        <v>0.53000000000065484</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138.04</v>
      </c>
      <c r="E660" s="2">
        <v>0</v>
      </c>
      <c r="F660" s="2">
        <v>0</v>
      </c>
      <c r="G660" s="3">
        <f t="shared" si="14"/>
        <v>181.93672000000001</v>
      </c>
      <c r="H660" s="3">
        <f t="shared" si="15"/>
        <v>3.9999999999992042E-2</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0</v>
      </c>
      <c r="D662" s="2">
        <f>'PR-RAS'!E669</f>
        <v>7509.04</v>
      </c>
      <c r="E662" s="2">
        <v>0</v>
      </c>
      <c r="F662" s="2">
        <v>0</v>
      </c>
      <c r="G662" s="3">
        <f t="shared" si="14"/>
        <v>9926.9508800000003</v>
      </c>
      <c r="H662" s="3">
        <f t="shared" si="15"/>
        <v>3.999999999996362E-2</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11657.6</v>
      </c>
      <c r="D663" s="2">
        <f>'PR-RAS'!E670</f>
        <v>9000</v>
      </c>
      <c r="E663" s="2">
        <v>0</v>
      </c>
      <c r="F663" s="2">
        <v>0</v>
      </c>
      <c r="G663" s="3">
        <f t="shared" si="14"/>
        <v>19633.331200000001</v>
      </c>
      <c r="H663" s="3">
        <f t="shared" si="15"/>
        <v>0.3999999999996362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0</v>
      </c>
      <c r="D666" s="2">
        <f>'PR-RAS'!E673</f>
        <v>40474.06</v>
      </c>
      <c r="E666" s="2">
        <v>0</v>
      </c>
      <c r="F666" s="2">
        <v>0</v>
      </c>
      <c r="G666" s="3">
        <f t="shared" si="14"/>
        <v>53830.499799999998</v>
      </c>
      <c r="H666" s="3">
        <f t="shared" si="15"/>
        <v>5.9999999997671694E-2</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132732</v>
      </c>
      <c r="D695" s="2">
        <f>'PR-RAS'!E702</f>
        <v>139236.78</v>
      </c>
      <c r="E695" s="2">
        <v>0</v>
      </c>
      <c r="F695" s="2">
        <v>0</v>
      </c>
      <c r="G695" s="3">
        <f t="shared" si="14"/>
        <v>285376.65863999998</v>
      </c>
      <c r="H695" s="3">
        <f t="shared" si="15"/>
        <v>0.22000000000116415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1115047.76</v>
      </c>
      <c r="D699" s="2">
        <f>'PR-RAS'!E706</f>
        <v>10813.77</v>
      </c>
      <c r="E699" s="2">
        <v>0</v>
      </c>
      <c r="F699" s="2">
        <v>0</v>
      </c>
      <c r="G699" s="3">
        <f t="shared" si="14"/>
        <v>793399.35939999996</v>
      </c>
      <c r="H699" s="3">
        <f t="shared" si="15"/>
        <v>0.46999999999025022</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12854.3</v>
      </c>
      <c r="D704" s="2">
        <f>'PR-RAS'!E711</f>
        <v>17312.169999999998</v>
      </c>
      <c r="E704" s="2">
        <v>0</v>
      </c>
      <c r="F704" s="2">
        <v>0</v>
      </c>
      <c r="G704" s="3">
        <f t="shared" ref="G704:G707" si="20">(B704/1000)*(C704*1+D704*2)</f>
        <v>33377.483919999999</v>
      </c>
      <c r="H704" s="3">
        <f t="shared" ref="H704:H707" si="21">ABS(C704-ROUND(C704,0))+ABS(D704-ROUND(D704,0))</f>
        <v>0.46999999999752617</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1605.14</v>
      </c>
      <c r="D719" s="2">
        <f>'PR-RAS'!E726</f>
        <v>0</v>
      </c>
      <c r="E719" s="2">
        <v>0</v>
      </c>
      <c r="F719" s="2">
        <v>0</v>
      </c>
      <c r="G719" s="3">
        <f t="shared" si="14"/>
        <v>1152.4905200000001</v>
      </c>
      <c r="H719" s="3">
        <f t="shared" si="15"/>
        <v>0.14000000000010004</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5317.89</v>
      </c>
      <c r="D727" s="2">
        <f>'PR-RAS'!E734</f>
        <v>5559.76</v>
      </c>
      <c r="E727" s="2">
        <v>0</v>
      </c>
      <c r="F727" s="2">
        <v>0</v>
      </c>
      <c r="G727" s="3">
        <f t="shared" si="14"/>
        <v>11933.559659999999</v>
      </c>
      <c r="H727" s="3">
        <f t="shared" si="15"/>
        <v>0.3499999999994543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585</v>
      </c>
      <c r="D729" s="2">
        <f>'PR-RAS'!E736</f>
        <v>60</v>
      </c>
      <c r="E729" s="2">
        <v>0</v>
      </c>
      <c r="F729" s="2">
        <v>0</v>
      </c>
      <c r="G729" s="3">
        <f t="shared" si="14"/>
        <v>513.24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1500</v>
      </c>
      <c r="E730" s="2">
        <v>0</v>
      </c>
      <c r="F730" s="2">
        <v>0</v>
      </c>
      <c r="G730" s="3">
        <f t="shared" si="14"/>
        <v>2187</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1642.37</v>
      </c>
      <c r="D731" s="2">
        <f>'PR-RAS'!E738</f>
        <v>7124.92</v>
      </c>
      <c r="E731" s="2">
        <v>0</v>
      </c>
      <c r="F731" s="2">
        <v>0</v>
      </c>
      <c r="G731" s="3">
        <f t="shared" si="14"/>
        <v>11601.3133</v>
      </c>
      <c r="H731" s="3">
        <f t="shared" si="15"/>
        <v>0.4499999999998181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624.33000000000004</v>
      </c>
      <c r="D734" s="2">
        <f>'PR-RAS'!E741</f>
        <v>862.17</v>
      </c>
      <c r="E734" s="2">
        <v>0</v>
      </c>
      <c r="F734" s="2">
        <v>0</v>
      </c>
      <c r="G734" s="3">
        <f t="shared" si="14"/>
        <v>1721.57511</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12150</v>
      </c>
      <c r="D836" s="2">
        <f>'PR-RAS'!E843</f>
        <v>4800</v>
      </c>
      <c r="E836" s="2">
        <v>0</v>
      </c>
      <c r="F836" s="2">
        <v>0</v>
      </c>
      <c r="G836" s="3">
        <f t="shared" si="14"/>
        <v>18161.25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5850</v>
      </c>
      <c r="D841" s="2">
        <f>'PR-RAS'!E848</f>
        <v>3200</v>
      </c>
      <c r="E841" s="2">
        <v>0</v>
      </c>
      <c r="F841" s="2">
        <v>0</v>
      </c>
      <c r="G841" s="3">
        <f t="shared" si="34"/>
        <v>10290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23327.72</v>
      </c>
      <c r="D843" s="2">
        <f>'PR-RAS'!E850</f>
        <v>11207</v>
      </c>
      <c r="E843" s="2">
        <v>0</v>
      </c>
      <c r="F843" s="2">
        <v>0</v>
      </c>
      <c r="G843" s="3">
        <f t="shared" si="34"/>
        <v>38514.52824</v>
      </c>
      <c r="H843" s="3">
        <f t="shared" si="35"/>
        <v>0.27999999999883585</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6018.36</v>
      </c>
      <c r="D844" s="2">
        <f>'PR-RAS'!E851</f>
        <v>6061.52</v>
      </c>
      <c r="E844" s="2">
        <v>0</v>
      </c>
      <c r="F844" s="2">
        <v>0</v>
      </c>
      <c r="G844" s="3">
        <f t="shared" si="34"/>
        <v>15293.200200000001</v>
      </c>
      <c r="H844" s="3">
        <f t="shared" si="35"/>
        <v>0.83999999999923602</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50.4</v>
      </c>
      <c r="D846" s="2">
        <f>'PR-RAS'!E853</f>
        <v>124.45</v>
      </c>
      <c r="E846" s="2">
        <v>0</v>
      </c>
      <c r="F846" s="2">
        <v>0</v>
      </c>
      <c r="G846" s="3">
        <f t="shared" si="34"/>
        <v>252.9085</v>
      </c>
      <c r="H846" s="3">
        <f t="shared" si="35"/>
        <v>0.85000000000000142</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720</v>
      </c>
      <c r="D848" s="2">
        <f>'PR-RAS'!E855</f>
        <v>1100</v>
      </c>
      <c r="E848" s="2">
        <v>0</v>
      </c>
      <c r="F848" s="2">
        <v>0</v>
      </c>
      <c r="G848" s="3">
        <f t="shared" si="34"/>
        <v>2473.2399999999998</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139004.71</v>
      </c>
      <c r="D1581" s="7"/>
      <c r="E1581" s="7">
        <v>0</v>
      </c>
      <c r="F1581" s="7">
        <v>0</v>
      </c>
      <c r="G1581" s="8">
        <f t="shared" ref="G1581:G1685" si="70">B1581/1000*C1581</f>
        <v>139.00470999999999</v>
      </c>
      <c r="H1581" s="8">
        <f t="shared" ref="H1581:H1685" si="71">ABS(C1581-ROUND(C1581,0))</f>
        <v>0.29000000000814907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1011403.77</v>
      </c>
      <c r="D1582" s="2">
        <v>0</v>
      </c>
      <c r="E1582" s="2">
        <v>0</v>
      </c>
      <c r="F1582" s="2">
        <v>0</v>
      </c>
      <c r="G1582" s="3">
        <f t="shared" si="70"/>
        <v>2022.80754</v>
      </c>
      <c r="H1582" s="3">
        <f t="shared" si="71"/>
        <v>0.22999999998137355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836474.74</v>
      </c>
      <c r="D1584" s="2">
        <v>0</v>
      </c>
      <c r="E1584" s="2">
        <v>0</v>
      </c>
      <c r="F1584" s="2">
        <v>0</v>
      </c>
      <c r="G1584" s="3">
        <f t="shared" si="70"/>
        <v>3345.89896</v>
      </c>
      <c r="H1584" s="3">
        <f t="shared" si="71"/>
        <v>0.26000000000931323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197720.39</v>
      </c>
      <c r="D1585" s="2">
        <v>0</v>
      </c>
      <c r="E1585" s="2">
        <v>0</v>
      </c>
      <c r="F1585" s="2">
        <v>0</v>
      </c>
      <c r="G1585" s="3">
        <f t="shared" si="70"/>
        <v>988.6019500000001</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499706.25</v>
      </c>
      <c r="D1586" s="2">
        <v>0</v>
      </c>
      <c r="E1586" s="2">
        <v>0</v>
      </c>
      <c r="F1586" s="2">
        <v>0</v>
      </c>
      <c r="G1586" s="3">
        <f t="shared" si="70"/>
        <v>2998.2375000000002</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1999.87</v>
      </c>
      <c r="D1587" s="2">
        <v>0</v>
      </c>
      <c r="E1587" s="2">
        <v>0</v>
      </c>
      <c r="F1587" s="2">
        <v>0</v>
      </c>
      <c r="G1587" s="3">
        <f t="shared" si="70"/>
        <v>13.999089999999999</v>
      </c>
      <c r="H1587" s="3">
        <f t="shared" si="71"/>
        <v>0.13000000000010914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27671.25</v>
      </c>
      <c r="D1590" s="2">
        <v>0</v>
      </c>
      <c r="E1590" s="2">
        <v>0</v>
      </c>
      <c r="F1590" s="2">
        <v>0</v>
      </c>
      <c r="G1590" s="3">
        <f t="shared" si="70"/>
        <v>276.71250000000003</v>
      </c>
      <c r="H1590" s="3">
        <f t="shared" si="71"/>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109376.98</v>
      </c>
      <c r="D1591" s="2">
        <v>0</v>
      </c>
      <c r="E1591" s="2">
        <v>0</v>
      </c>
      <c r="F1591" s="2">
        <v>0</v>
      </c>
      <c r="G1591" s="3">
        <f t="shared" si="70"/>
        <v>1203.1467799999998</v>
      </c>
      <c r="H1591" s="3">
        <f t="shared" si="71"/>
        <v>2.0000000004074536E-2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164365.28</v>
      </c>
      <c r="D1593" s="2">
        <v>0</v>
      </c>
      <c r="E1593" s="2">
        <v>0</v>
      </c>
      <c r="F1593" s="2">
        <v>0</v>
      </c>
      <c r="G1593" s="3">
        <f t="shared" si="70"/>
        <v>2136.7486399999998</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10563.75</v>
      </c>
      <c r="D1600" s="2">
        <v>0</v>
      </c>
      <c r="E1600" s="2">
        <v>0</v>
      </c>
      <c r="F1600" s="2">
        <v>0</v>
      </c>
      <c r="G1600" s="3">
        <f>B1600/1000*C1600</f>
        <v>211.27500000000001</v>
      </c>
      <c r="H1600" s="3">
        <f>ABS(C1600-ROUND(C1600,0))</f>
        <v>0.25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975920.1</v>
      </c>
      <c r="D1601" s="2">
        <v>0</v>
      </c>
      <c r="E1601" s="2">
        <v>0</v>
      </c>
      <c r="F1601" s="2">
        <v>0</v>
      </c>
      <c r="G1601" s="3">
        <f t="shared" si="70"/>
        <v>20494.322100000001</v>
      </c>
      <c r="H1601" s="3">
        <f t="shared" si="71"/>
        <v>9.9999999976716936E-2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816364.67999999993</v>
      </c>
      <c r="D1603" s="2">
        <v>0</v>
      </c>
      <c r="E1603" s="2">
        <v>0</v>
      </c>
      <c r="F1603" s="2">
        <v>0</v>
      </c>
      <c r="G1603" s="3">
        <f t="shared" si="70"/>
        <v>18776.387639999997</v>
      </c>
      <c r="H1603" s="3">
        <f t="shared" si="71"/>
        <v>0.32000000006519258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194773.45</v>
      </c>
      <c r="D1604" s="2">
        <v>0</v>
      </c>
      <c r="E1604" s="2">
        <v>0</v>
      </c>
      <c r="F1604" s="2">
        <v>0</v>
      </c>
      <c r="G1604" s="3">
        <f t="shared" si="70"/>
        <v>4674.5628000000006</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483579.49</v>
      </c>
      <c r="D1605" s="2">
        <v>0</v>
      </c>
      <c r="E1605" s="2">
        <v>0</v>
      </c>
      <c r="F1605" s="2">
        <v>0</v>
      </c>
      <c r="G1605" s="3">
        <f t="shared" si="70"/>
        <v>12089.48725</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2190.5100000000002</v>
      </c>
      <c r="D1606" s="2">
        <v>0</v>
      </c>
      <c r="E1606" s="2">
        <v>0</v>
      </c>
      <c r="F1606" s="2">
        <v>0</v>
      </c>
      <c r="G1606" s="3">
        <f t="shared" si="70"/>
        <v>56.95326</v>
      </c>
      <c r="H1606" s="3">
        <f t="shared" si="71"/>
        <v>0.48999999999978172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26441.25</v>
      </c>
      <c r="D1609" s="2">
        <v>0</v>
      </c>
      <c r="E1609" s="2">
        <v>0</v>
      </c>
      <c r="F1609" s="2">
        <v>0</v>
      </c>
      <c r="G1609" s="3">
        <f t="shared" si="70"/>
        <v>766.79624999999999</v>
      </c>
      <c r="H1609" s="3">
        <f t="shared" si="71"/>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109379.98</v>
      </c>
      <c r="D1610" s="2">
        <v>0</v>
      </c>
      <c r="E1610" s="2">
        <v>0</v>
      </c>
      <c r="F1610" s="2">
        <v>0</v>
      </c>
      <c r="G1610" s="3">
        <f t="shared" si="70"/>
        <v>3281.3993999999998</v>
      </c>
      <c r="H1610" s="3">
        <f t="shared" si="71"/>
        <v>2.0000000004074536E-2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137924.64000000001</v>
      </c>
      <c r="D1612" s="2">
        <v>0</v>
      </c>
      <c r="E1612" s="2">
        <v>0</v>
      </c>
      <c r="F1612" s="2">
        <v>0</v>
      </c>
      <c r="G1612" s="3">
        <f t="shared" si="70"/>
        <v>4413.5884800000003</v>
      </c>
      <c r="H1612" s="3">
        <f t="shared" si="71"/>
        <v>0.35999999998603016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21630.78</v>
      </c>
      <c r="D1619" s="2">
        <v>0</v>
      </c>
      <c r="E1619" s="2">
        <v>0</v>
      </c>
      <c r="F1619" s="2">
        <v>0</v>
      </c>
      <c r="G1619" s="3">
        <f>B1619/1000*C1619</f>
        <v>843.60041999999999</v>
      </c>
      <c r="H1619" s="3">
        <f>ABS(C1619-ROUND(C1619,0))</f>
        <v>0.22000000000116415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174488.38</v>
      </c>
      <c r="D1620" s="2">
        <v>0</v>
      </c>
      <c r="E1620" s="2">
        <v>0</v>
      </c>
      <c r="F1620" s="2">
        <v>0</v>
      </c>
      <c r="G1620" s="3">
        <f t="shared" si="70"/>
        <v>6979.5352000000003</v>
      </c>
      <c r="H1620" s="3">
        <f t="shared" si="71"/>
        <v>0.38000000000465661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174488.38</v>
      </c>
      <c r="D1680" s="2">
        <v>0</v>
      </c>
      <c r="E1680" s="2">
        <v>0</v>
      </c>
      <c r="F1680" s="2">
        <v>0</v>
      </c>
      <c r="G1680" s="3">
        <f t="shared" si="70"/>
        <v>17448.838</v>
      </c>
      <c r="H1680" s="3">
        <f t="shared" si="71"/>
        <v>0.38000000000465661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119957.79</v>
      </c>
      <c r="D1682" s="2">
        <v>0</v>
      </c>
      <c r="E1682" s="2">
        <v>0</v>
      </c>
      <c r="F1682" s="2">
        <v>0</v>
      </c>
      <c r="G1682" s="3">
        <f t="shared" si="70"/>
        <v>12235.694579999999</v>
      </c>
      <c r="H1682" s="3">
        <f t="shared" si="71"/>
        <v>0.21000000000640284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50686.34</v>
      </c>
      <c r="D1683" s="2">
        <v>0</v>
      </c>
      <c r="E1683" s="2">
        <v>0</v>
      </c>
      <c r="F1683" s="2">
        <v>0</v>
      </c>
      <c r="G1683" s="3">
        <f t="shared" si="70"/>
        <v>5220.6930199999997</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3844.25</v>
      </c>
      <c r="D1685" s="14">
        <v>0</v>
      </c>
      <c r="E1685" s="14">
        <v>0</v>
      </c>
      <c r="F1685" s="14">
        <v>0</v>
      </c>
      <c r="G1685" s="15">
        <f t="shared" si="70"/>
        <v>403.64625000000001</v>
      </c>
      <c r="H1685" s="15">
        <f t="shared" si="71"/>
        <v>0.25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15" t="s">
        <v>2019</v>
      </c>
      <c r="B1" s="415"/>
      <c r="C1" s="415"/>
    </row>
    <row r="2" spans="1:16" ht="33" customHeight="1" x14ac:dyDescent="0.35">
      <c r="A2" s="416" t="s">
        <v>2020</v>
      </c>
      <c r="B2" s="417"/>
      <c r="C2" s="407"/>
      <c r="D2" s="5"/>
      <c r="E2" s="5"/>
      <c r="F2" s="5"/>
      <c r="G2" s="5"/>
      <c r="H2" s="5"/>
      <c r="I2" s="5"/>
      <c r="J2" s="5"/>
      <c r="K2" s="5"/>
      <c r="L2" s="5"/>
      <c r="M2" s="5"/>
      <c r="N2" s="5"/>
      <c r="O2" s="5"/>
      <c r="P2" s="5"/>
    </row>
    <row r="3" spans="1:16" ht="18.75" customHeight="1" x14ac:dyDescent="0.35">
      <c r="A3" s="222" t="s">
        <v>2021</v>
      </c>
      <c r="B3" s="418" t="s">
        <v>2022</v>
      </c>
      <c r="C3" s="407"/>
      <c r="D3" s="5"/>
      <c r="E3" s="5"/>
      <c r="F3" s="5"/>
      <c r="G3" s="5"/>
      <c r="H3" s="5"/>
      <c r="I3" s="5"/>
      <c r="J3" s="5"/>
      <c r="K3" s="5"/>
      <c r="L3" s="5"/>
      <c r="M3" s="5"/>
      <c r="N3" s="5"/>
      <c r="O3" s="5"/>
      <c r="P3" s="5"/>
    </row>
    <row r="4" spans="1:16" ht="37.5" hidden="1" customHeight="1" x14ac:dyDescent="0.35">
      <c r="A4" s="223" t="s">
        <v>2023</v>
      </c>
      <c r="B4" s="406" t="s">
        <v>2024</v>
      </c>
      <c r="C4" s="407"/>
      <c r="D4" s="5"/>
      <c r="E4" s="5"/>
      <c r="F4" s="5"/>
      <c r="G4" s="5"/>
      <c r="H4" s="5"/>
      <c r="I4" s="5"/>
      <c r="J4" s="5"/>
      <c r="K4" s="5"/>
      <c r="L4" s="5"/>
      <c r="M4" s="5"/>
      <c r="N4" s="5"/>
      <c r="O4" s="5"/>
      <c r="P4" s="5"/>
    </row>
    <row r="5" spans="1:16" ht="48" hidden="1" customHeight="1" x14ac:dyDescent="0.35">
      <c r="A5" s="223" t="s">
        <v>2023</v>
      </c>
      <c r="B5" s="406" t="s">
        <v>2025</v>
      </c>
      <c r="C5" s="407"/>
      <c r="D5" s="5"/>
      <c r="E5" s="5"/>
      <c r="F5" s="5"/>
      <c r="G5" s="5"/>
      <c r="H5" s="5"/>
      <c r="I5" s="5"/>
      <c r="J5" s="5"/>
      <c r="K5" s="5"/>
      <c r="L5" s="5"/>
      <c r="M5" s="5"/>
      <c r="N5" s="5"/>
      <c r="O5" s="5"/>
      <c r="P5" s="5"/>
    </row>
    <row r="6" spans="1:16" ht="59.25" hidden="1" customHeight="1" x14ac:dyDescent="0.35">
      <c r="A6" s="223" t="s">
        <v>2023</v>
      </c>
      <c r="B6" s="406" t="s">
        <v>2026</v>
      </c>
      <c r="C6" s="407"/>
      <c r="D6" s="5"/>
      <c r="E6" s="5"/>
      <c r="F6" s="5"/>
      <c r="G6" s="5"/>
      <c r="H6" s="5"/>
      <c r="I6" s="5"/>
      <c r="J6" s="5"/>
      <c r="K6" s="5"/>
      <c r="L6" s="5"/>
      <c r="M6" s="5"/>
      <c r="N6" s="5"/>
      <c r="O6" s="5"/>
      <c r="P6" s="5"/>
    </row>
    <row r="7" spans="1:16" ht="48" hidden="1" customHeight="1" x14ac:dyDescent="0.35">
      <c r="A7" s="223" t="s">
        <v>2027</v>
      </c>
      <c r="B7" s="406" t="s">
        <v>2028</v>
      </c>
      <c r="C7" s="407"/>
      <c r="D7" s="5"/>
      <c r="E7" s="5"/>
      <c r="F7" s="5"/>
      <c r="G7" s="5"/>
      <c r="H7" s="5"/>
      <c r="I7" s="5"/>
      <c r="J7" s="5"/>
      <c r="K7" s="5"/>
      <c r="L7" s="5"/>
      <c r="M7" s="5"/>
      <c r="N7" s="5"/>
      <c r="O7" s="5"/>
      <c r="P7" s="5"/>
    </row>
    <row r="8" spans="1:16" ht="41.25" hidden="1" customHeight="1" x14ac:dyDescent="0.35">
      <c r="A8" s="223" t="s">
        <v>2029</v>
      </c>
      <c r="B8" s="406" t="s">
        <v>2030</v>
      </c>
      <c r="C8" s="407"/>
      <c r="D8" s="5"/>
      <c r="E8" s="5"/>
      <c r="F8" s="5"/>
      <c r="G8" s="5"/>
      <c r="H8" s="5"/>
      <c r="I8" s="5"/>
      <c r="J8" s="5"/>
      <c r="K8" s="5"/>
      <c r="L8" s="5"/>
      <c r="M8" s="5"/>
      <c r="N8" s="5"/>
      <c r="O8" s="5"/>
      <c r="P8" s="5"/>
    </row>
    <row r="9" spans="1:16" ht="59.25" hidden="1" customHeight="1" x14ac:dyDescent="0.35">
      <c r="A9" s="223" t="s">
        <v>2031</v>
      </c>
      <c r="B9" s="406" t="s">
        <v>2032</v>
      </c>
      <c r="C9" s="407"/>
      <c r="D9" s="5"/>
      <c r="E9" s="5"/>
      <c r="F9" s="5"/>
      <c r="G9" s="5"/>
      <c r="H9" s="5"/>
      <c r="I9" s="5"/>
      <c r="J9" s="5"/>
      <c r="K9" s="5"/>
      <c r="L9" s="5"/>
      <c r="M9" s="5"/>
      <c r="N9" s="5"/>
      <c r="O9" s="5"/>
      <c r="P9" s="5"/>
    </row>
    <row r="10" spans="1:16" ht="61.5" hidden="1" customHeight="1" x14ac:dyDescent="0.35">
      <c r="A10" s="223" t="s">
        <v>2031</v>
      </c>
      <c r="B10" s="406" t="s">
        <v>2033</v>
      </c>
      <c r="C10" s="407"/>
      <c r="D10" s="5"/>
      <c r="E10" s="5"/>
      <c r="F10" s="5"/>
      <c r="G10" s="5"/>
      <c r="H10" s="5"/>
      <c r="I10" s="5"/>
      <c r="J10" s="5"/>
      <c r="K10" s="5"/>
      <c r="L10" s="5"/>
      <c r="M10" s="5"/>
      <c r="N10" s="5"/>
      <c r="O10" s="5"/>
      <c r="P10" s="5"/>
    </row>
    <row r="11" spans="1:16" ht="43.5" hidden="1" customHeight="1" x14ac:dyDescent="0.35">
      <c r="A11" s="223" t="s">
        <v>2031</v>
      </c>
      <c r="B11" s="406" t="s">
        <v>2034</v>
      </c>
      <c r="C11" s="407"/>
      <c r="D11" s="5"/>
      <c r="E11" s="5"/>
      <c r="F11" s="5"/>
      <c r="G11" s="5"/>
      <c r="H11" s="5"/>
      <c r="I11" s="5"/>
      <c r="J11" s="5"/>
      <c r="K11" s="5"/>
      <c r="L11" s="5"/>
      <c r="M11" s="5"/>
      <c r="N11" s="5"/>
      <c r="O11" s="5"/>
      <c r="P11" s="5"/>
    </row>
    <row r="12" spans="1:16" ht="27.75" hidden="1" customHeight="1" x14ac:dyDescent="0.35">
      <c r="A12" s="223" t="s">
        <v>2035</v>
      </c>
      <c r="B12" s="406" t="s">
        <v>2036</v>
      </c>
      <c r="C12" s="407"/>
      <c r="D12" s="5"/>
      <c r="E12" s="5"/>
      <c r="F12" s="5"/>
      <c r="G12" s="5"/>
      <c r="H12" s="5"/>
      <c r="I12" s="5"/>
      <c r="J12" s="5"/>
      <c r="K12" s="5"/>
      <c r="L12" s="5"/>
      <c r="M12" s="5"/>
      <c r="N12" s="5"/>
      <c r="O12" s="5"/>
      <c r="P12" s="5"/>
    </row>
    <row r="13" spans="1:16" ht="27.75" hidden="1" customHeight="1" x14ac:dyDescent="0.35">
      <c r="A13" s="223" t="s">
        <v>2037</v>
      </c>
      <c r="B13" s="406" t="s">
        <v>2038</v>
      </c>
      <c r="C13" s="407"/>
      <c r="D13" s="5"/>
      <c r="E13" s="5"/>
      <c r="F13" s="5"/>
      <c r="G13" s="5"/>
      <c r="H13" s="5"/>
      <c r="I13" s="5"/>
      <c r="J13" s="5"/>
      <c r="K13" s="5"/>
      <c r="L13" s="5"/>
      <c r="M13" s="5"/>
      <c r="N13" s="5"/>
      <c r="O13" s="5"/>
      <c r="P13" s="5"/>
    </row>
    <row r="14" spans="1:16" ht="45.75" hidden="1" customHeight="1" x14ac:dyDescent="0.35">
      <c r="A14" s="223" t="s">
        <v>2039</v>
      </c>
      <c r="B14" s="406" t="s">
        <v>2040</v>
      </c>
      <c r="C14" s="407"/>
      <c r="D14" s="5"/>
      <c r="E14" s="5"/>
      <c r="F14" s="5"/>
      <c r="G14" s="5"/>
      <c r="H14" s="5"/>
      <c r="I14" s="5"/>
      <c r="J14" s="5"/>
      <c r="K14" s="5"/>
      <c r="L14" s="5"/>
      <c r="M14" s="5"/>
      <c r="N14" s="5"/>
      <c r="O14" s="5"/>
      <c r="P14" s="5"/>
    </row>
    <row r="15" spans="1:16" ht="45.75" hidden="1" customHeight="1" x14ac:dyDescent="0.35">
      <c r="A15" s="223" t="s">
        <v>2041</v>
      </c>
      <c r="B15" s="406" t="s">
        <v>2042</v>
      </c>
      <c r="C15" s="407"/>
      <c r="D15" s="5"/>
      <c r="E15" s="5"/>
      <c r="F15" s="5"/>
      <c r="G15" s="5"/>
      <c r="H15" s="5"/>
      <c r="I15" s="5"/>
      <c r="J15" s="5"/>
      <c r="K15" s="5"/>
      <c r="L15" s="5"/>
      <c r="M15" s="5"/>
      <c r="N15" s="5"/>
      <c r="O15" s="5"/>
      <c r="P15" s="5"/>
    </row>
    <row r="16" spans="1:16" ht="51" hidden="1" customHeight="1" x14ac:dyDescent="0.35">
      <c r="A16" s="223" t="s">
        <v>2043</v>
      </c>
      <c r="B16" s="406" t="s">
        <v>2044</v>
      </c>
      <c r="C16" s="407"/>
      <c r="D16" s="5"/>
      <c r="E16" s="5"/>
      <c r="F16" s="5"/>
      <c r="G16" s="5"/>
      <c r="H16" s="5"/>
      <c r="I16" s="5"/>
      <c r="J16" s="5"/>
      <c r="K16" s="5"/>
      <c r="L16" s="5"/>
      <c r="M16" s="5"/>
      <c r="N16" s="5"/>
      <c r="O16" s="5"/>
      <c r="P16" s="5"/>
    </row>
    <row r="17" spans="1:16" ht="27.75" hidden="1" customHeight="1" x14ac:dyDescent="0.35">
      <c r="A17" s="223" t="s">
        <v>2045</v>
      </c>
      <c r="B17" s="406" t="s">
        <v>2046</v>
      </c>
      <c r="C17" s="407"/>
      <c r="D17" s="5"/>
      <c r="E17" s="5"/>
      <c r="F17" s="5"/>
      <c r="G17" s="5"/>
      <c r="H17" s="5"/>
      <c r="I17" s="5"/>
      <c r="J17" s="5"/>
      <c r="K17" s="5"/>
      <c r="L17" s="5"/>
      <c r="M17" s="5"/>
      <c r="N17" s="5"/>
      <c r="O17" s="5"/>
      <c r="P17" s="5"/>
    </row>
    <row r="18" spans="1:16" ht="27.75" hidden="1" customHeight="1" x14ac:dyDescent="0.35">
      <c r="A18" s="223" t="s">
        <v>2047</v>
      </c>
      <c r="B18" s="406" t="s">
        <v>2048</v>
      </c>
      <c r="C18" s="407"/>
      <c r="D18" s="5"/>
      <c r="E18" s="5"/>
      <c r="F18" s="5"/>
      <c r="G18" s="5"/>
      <c r="H18" s="5"/>
      <c r="I18" s="5"/>
      <c r="J18" s="5"/>
      <c r="K18" s="5"/>
      <c r="L18" s="5"/>
      <c r="M18" s="5"/>
      <c r="N18" s="5"/>
      <c r="O18" s="5"/>
      <c r="P18" s="5"/>
    </row>
    <row r="19" spans="1:16" ht="45" hidden="1" customHeight="1" x14ac:dyDescent="0.35">
      <c r="A19" s="223" t="s">
        <v>2047</v>
      </c>
      <c r="B19" s="406" t="s">
        <v>2049</v>
      </c>
      <c r="C19" s="407"/>
      <c r="D19" s="5"/>
      <c r="E19" s="5"/>
      <c r="F19" s="5"/>
      <c r="G19" s="5"/>
      <c r="H19" s="5"/>
      <c r="I19" s="5"/>
      <c r="J19" s="5"/>
      <c r="K19" s="5"/>
      <c r="L19" s="5"/>
      <c r="M19" s="5"/>
      <c r="N19" s="5"/>
      <c r="O19" s="5"/>
      <c r="P19" s="5"/>
    </row>
    <row r="20" spans="1:16" ht="45" hidden="1" customHeight="1" x14ac:dyDescent="0.35">
      <c r="A20" s="223" t="s">
        <v>2050</v>
      </c>
      <c r="B20" s="406" t="s">
        <v>2051</v>
      </c>
      <c r="C20" s="407"/>
      <c r="D20" s="5"/>
      <c r="E20" s="5"/>
      <c r="F20" s="5"/>
      <c r="G20" s="5"/>
      <c r="H20" s="5"/>
      <c r="I20" s="5"/>
      <c r="J20" s="5"/>
      <c r="K20" s="5"/>
      <c r="L20" s="5"/>
      <c r="M20" s="5"/>
      <c r="N20" s="5"/>
      <c r="O20" s="5"/>
      <c r="P20" s="5"/>
    </row>
    <row r="21" spans="1:16" ht="30" hidden="1" customHeight="1" x14ac:dyDescent="0.35">
      <c r="A21" s="223" t="s">
        <v>2052</v>
      </c>
      <c r="B21" s="406" t="s">
        <v>2053</v>
      </c>
      <c r="C21" s="407"/>
      <c r="D21" s="5"/>
      <c r="E21" s="5"/>
      <c r="F21" s="5"/>
      <c r="G21" s="5"/>
      <c r="H21" s="5"/>
      <c r="I21" s="5"/>
      <c r="J21" s="5"/>
      <c r="K21" s="5"/>
      <c r="L21" s="5"/>
      <c r="M21" s="5"/>
      <c r="N21" s="5"/>
      <c r="O21" s="5"/>
      <c r="P21" s="5"/>
    </row>
    <row r="22" spans="1:16" ht="30" hidden="1" customHeight="1" x14ac:dyDescent="0.35">
      <c r="A22" s="223" t="s">
        <v>2054</v>
      </c>
      <c r="B22" s="406" t="s">
        <v>2055</v>
      </c>
      <c r="C22" s="407"/>
      <c r="D22" s="5"/>
      <c r="E22" s="5"/>
      <c r="F22" s="5"/>
      <c r="G22" s="5"/>
      <c r="H22" s="5"/>
      <c r="I22" s="5"/>
      <c r="J22" s="5"/>
      <c r="K22" s="5"/>
      <c r="L22" s="5"/>
      <c r="M22" s="5"/>
      <c r="N22" s="5"/>
      <c r="O22" s="5"/>
      <c r="P22" s="5"/>
    </row>
    <row r="23" spans="1:16" ht="30" hidden="1" customHeight="1" x14ac:dyDescent="0.35">
      <c r="A23" s="223" t="s">
        <v>2056</v>
      </c>
      <c r="B23" s="406" t="s">
        <v>2057</v>
      </c>
      <c r="C23" s="407"/>
      <c r="D23" s="5"/>
      <c r="E23" s="5"/>
      <c r="F23" s="5"/>
      <c r="G23" s="5"/>
      <c r="H23" s="5"/>
      <c r="I23" s="5"/>
      <c r="J23" s="5"/>
      <c r="K23" s="5"/>
      <c r="L23" s="5"/>
      <c r="M23" s="5"/>
      <c r="N23" s="5"/>
      <c r="O23" s="5"/>
      <c r="P23" s="5"/>
    </row>
    <row r="24" spans="1:16" ht="30" hidden="1" customHeight="1" x14ac:dyDescent="0.35">
      <c r="A24" s="223" t="s">
        <v>2058</v>
      </c>
      <c r="B24" s="406" t="s">
        <v>2059</v>
      </c>
      <c r="C24" s="407"/>
      <c r="D24" s="5"/>
      <c r="E24" s="5"/>
      <c r="F24" s="5"/>
      <c r="G24" s="5"/>
      <c r="H24" s="5"/>
      <c r="I24" s="5"/>
      <c r="J24" s="5"/>
      <c r="K24" s="5"/>
      <c r="L24" s="5"/>
      <c r="M24" s="5"/>
      <c r="N24" s="5"/>
      <c r="O24" s="5"/>
      <c r="P24" s="5"/>
    </row>
    <row r="25" spans="1:16" ht="30" hidden="1" customHeight="1" x14ac:dyDescent="0.35">
      <c r="A25" s="223" t="s">
        <v>2060</v>
      </c>
      <c r="B25" s="406" t="s">
        <v>2061</v>
      </c>
      <c r="C25" s="407"/>
      <c r="D25" s="5"/>
      <c r="E25" s="5"/>
      <c r="F25" s="5"/>
      <c r="G25" s="5"/>
      <c r="H25" s="5"/>
      <c r="I25" s="5"/>
      <c r="J25" s="5"/>
      <c r="K25" s="5"/>
      <c r="L25" s="5"/>
      <c r="M25" s="5"/>
      <c r="N25" s="5"/>
      <c r="O25" s="5"/>
      <c r="P25" s="5"/>
    </row>
    <row r="26" spans="1:16" ht="30" hidden="1" customHeight="1" x14ac:dyDescent="0.35">
      <c r="A26" s="223" t="s">
        <v>2062</v>
      </c>
      <c r="B26" s="406" t="s">
        <v>2063</v>
      </c>
      <c r="C26" s="407"/>
      <c r="D26" s="5"/>
      <c r="E26" s="5"/>
      <c r="F26" s="5"/>
      <c r="G26" s="5"/>
      <c r="H26" s="5"/>
      <c r="I26" s="5"/>
      <c r="J26" s="5"/>
      <c r="K26" s="5"/>
      <c r="L26" s="5"/>
      <c r="M26" s="5"/>
      <c r="N26" s="5"/>
      <c r="O26" s="5"/>
      <c r="P26" s="5"/>
    </row>
    <row r="27" spans="1:16" ht="70.5" hidden="1" customHeight="1" x14ac:dyDescent="0.35">
      <c r="A27" s="223" t="s">
        <v>2064</v>
      </c>
      <c r="B27" s="406" t="s">
        <v>2065</v>
      </c>
      <c r="C27" s="407"/>
      <c r="D27" s="5"/>
      <c r="E27" s="5"/>
      <c r="F27" s="5"/>
      <c r="G27" s="5"/>
      <c r="H27" s="5"/>
      <c r="I27" s="5"/>
      <c r="J27" s="5"/>
      <c r="K27" s="5"/>
      <c r="L27" s="5"/>
      <c r="M27" s="5"/>
      <c r="N27" s="5"/>
      <c r="O27" s="5"/>
      <c r="P27" s="5"/>
    </row>
    <row r="28" spans="1:16" ht="48" hidden="1" customHeight="1" x14ac:dyDescent="0.35">
      <c r="A28" s="223" t="s">
        <v>2066</v>
      </c>
      <c r="B28" s="406" t="s">
        <v>2067</v>
      </c>
      <c r="C28" s="407"/>
      <c r="D28" s="5"/>
      <c r="E28" s="5"/>
      <c r="F28" s="5"/>
      <c r="G28" s="5"/>
      <c r="H28" s="5"/>
      <c r="I28" s="5"/>
      <c r="J28" s="5"/>
      <c r="K28" s="5"/>
      <c r="L28" s="5"/>
      <c r="M28" s="5"/>
      <c r="N28" s="5"/>
      <c r="O28" s="5"/>
      <c r="P28" s="5"/>
    </row>
    <row r="29" spans="1:16" ht="100.5" hidden="1" customHeight="1" x14ac:dyDescent="0.35">
      <c r="A29" s="223" t="s">
        <v>2068</v>
      </c>
      <c r="B29" s="406" t="s">
        <v>2069</v>
      </c>
      <c r="C29" s="407"/>
      <c r="D29" s="5"/>
      <c r="E29" s="5"/>
      <c r="F29" s="5"/>
      <c r="G29" s="5"/>
      <c r="H29" s="5"/>
      <c r="I29" s="5"/>
      <c r="J29" s="5"/>
      <c r="K29" s="5"/>
      <c r="L29" s="5"/>
      <c r="M29" s="5"/>
      <c r="N29" s="5"/>
      <c r="O29" s="5"/>
      <c r="P29" s="5"/>
    </row>
    <row r="30" spans="1:16" ht="45" hidden="1" customHeight="1" x14ac:dyDescent="0.35">
      <c r="A30" s="223" t="s">
        <v>2070</v>
      </c>
      <c r="B30" s="406" t="s">
        <v>2071</v>
      </c>
      <c r="C30" s="407"/>
      <c r="D30" s="5"/>
      <c r="E30" s="5"/>
      <c r="F30" s="5"/>
      <c r="G30" s="5"/>
      <c r="H30" s="5"/>
      <c r="I30" s="5"/>
      <c r="J30" s="5"/>
      <c r="K30" s="5"/>
      <c r="L30" s="5"/>
      <c r="M30" s="5"/>
      <c r="N30" s="5"/>
      <c r="O30" s="5"/>
      <c r="P30" s="5"/>
    </row>
    <row r="31" spans="1:16" ht="45" hidden="1" customHeight="1" x14ac:dyDescent="0.35">
      <c r="A31" s="223" t="s">
        <v>2072</v>
      </c>
      <c r="B31" s="406" t="s">
        <v>2073</v>
      </c>
      <c r="C31" s="407"/>
      <c r="D31" s="5"/>
      <c r="E31" s="5"/>
      <c r="F31" s="5"/>
      <c r="G31" s="5"/>
      <c r="H31" s="5"/>
      <c r="I31" s="5"/>
      <c r="J31" s="5"/>
      <c r="K31" s="5"/>
      <c r="L31" s="5"/>
      <c r="M31" s="5"/>
      <c r="N31" s="5"/>
      <c r="O31" s="5"/>
      <c r="P31" s="5"/>
    </row>
    <row r="32" spans="1:16" ht="45" hidden="1" customHeight="1" x14ac:dyDescent="0.35">
      <c r="A32" s="223" t="s">
        <v>2074</v>
      </c>
      <c r="B32" s="406" t="s">
        <v>2075</v>
      </c>
      <c r="C32" s="407"/>
      <c r="D32" s="5"/>
      <c r="E32" s="5"/>
      <c r="F32" s="5"/>
      <c r="G32" s="5"/>
      <c r="H32" s="5"/>
      <c r="I32" s="5"/>
      <c r="J32" s="5"/>
      <c r="K32" s="5"/>
      <c r="L32" s="5"/>
      <c r="M32" s="5"/>
      <c r="N32" s="5"/>
      <c r="O32" s="5"/>
      <c r="P32" s="5"/>
    </row>
    <row r="33" spans="1:16" ht="72" hidden="1" customHeight="1" x14ac:dyDescent="0.35">
      <c r="A33" s="223" t="s">
        <v>2076</v>
      </c>
      <c r="B33" s="406" t="s">
        <v>2077</v>
      </c>
      <c r="C33" s="407"/>
      <c r="D33" s="5"/>
      <c r="E33" s="5"/>
      <c r="F33" s="5"/>
      <c r="G33" s="5"/>
      <c r="H33" s="5"/>
      <c r="I33" s="5"/>
      <c r="J33" s="5"/>
      <c r="K33" s="5"/>
      <c r="L33" s="5"/>
      <c r="M33" s="5"/>
      <c r="N33" s="5"/>
      <c r="O33" s="5"/>
      <c r="P33" s="5"/>
    </row>
    <row r="34" spans="1:16" ht="79.5" hidden="1" customHeight="1" x14ac:dyDescent="0.35">
      <c r="A34" s="223" t="s">
        <v>2078</v>
      </c>
      <c r="B34" s="406" t="s">
        <v>2079</v>
      </c>
      <c r="C34" s="407"/>
      <c r="D34" s="5"/>
      <c r="E34" s="5"/>
      <c r="F34" s="5"/>
      <c r="G34" s="5"/>
      <c r="H34" s="5"/>
      <c r="I34" s="5"/>
      <c r="J34" s="5"/>
      <c r="K34" s="5"/>
      <c r="L34" s="5"/>
      <c r="M34" s="5"/>
      <c r="N34" s="5"/>
      <c r="O34" s="5"/>
      <c r="P34" s="5"/>
    </row>
    <row r="35" spans="1:16" ht="70.5" hidden="1" customHeight="1" x14ac:dyDescent="0.35">
      <c r="A35" s="223" t="s">
        <v>2080</v>
      </c>
      <c r="B35" s="406" t="s">
        <v>2081</v>
      </c>
      <c r="C35" s="407"/>
      <c r="D35" s="5"/>
      <c r="E35" s="5"/>
      <c r="F35" s="5"/>
      <c r="G35" s="5"/>
      <c r="H35" s="5"/>
      <c r="I35" s="5"/>
      <c r="J35" s="5"/>
      <c r="K35" s="5"/>
      <c r="L35" s="5"/>
      <c r="M35" s="5"/>
      <c r="N35" s="5"/>
      <c r="O35" s="5"/>
      <c r="P35" s="5"/>
    </row>
    <row r="36" spans="1:16" ht="45.75" hidden="1" customHeight="1" x14ac:dyDescent="0.35">
      <c r="A36" s="223" t="s">
        <v>2082</v>
      </c>
      <c r="B36" s="406" t="s">
        <v>2083</v>
      </c>
      <c r="C36" s="407"/>
      <c r="D36" s="5"/>
      <c r="E36" s="5"/>
      <c r="F36" s="5"/>
      <c r="G36" s="5"/>
      <c r="H36" s="5"/>
      <c r="I36" s="5"/>
      <c r="J36" s="5"/>
      <c r="K36" s="5"/>
      <c r="L36" s="5"/>
      <c r="M36" s="5"/>
      <c r="N36" s="5"/>
      <c r="O36" s="5"/>
      <c r="P36" s="5"/>
    </row>
    <row r="37" spans="1:16" ht="54.75" hidden="1" customHeight="1" x14ac:dyDescent="0.35">
      <c r="A37" s="223" t="s">
        <v>2084</v>
      </c>
      <c r="B37" s="406" t="s">
        <v>2085</v>
      </c>
      <c r="C37" s="407"/>
      <c r="D37" s="5"/>
      <c r="E37" s="5"/>
      <c r="F37" s="5"/>
      <c r="G37" s="5"/>
      <c r="H37" s="5"/>
      <c r="I37" s="5"/>
      <c r="J37" s="5"/>
      <c r="K37" s="5"/>
      <c r="L37" s="5"/>
      <c r="M37" s="5"/>
      <c r="N37" s="5"/>
      <c r="O37" s="5"/>
      <c r="P37" s="5"/>
    </row>
    <row r="38" spans="1:16" ht="37.5" hidden="1" customHeight="1" x14ac:dyDescent="0.35">
      <c r="A38" s="223" t="s">
        <v>2086</v>
      </c>
      <c r="B38" s="406" t="s">
        <v>2087</v>
      </c>
      <c r="C38" s="407"/>
      <c r="D38" s="5"/>
      <c r="E38" s="5"/>
      <c r="F38" s="5"/>
      <c r="G38" s="5"/>
      <c r="H38" s="5"/>
      <c r="I38" s="5"/>
      <c r="J38" s="5"/>
      <c r="K38" s="5"/>
      <c r="L38" s="5"/>
      <c r="M38" s="5"/>
      <c r="N38" s="5"/>
      <c r="O38" s="5"/>
      <c r="P38" s="5"/>
    </row>
    <row r="39" spans="1:16" ht="61.5" hidden="1" customHeight="1" x14ac:dyDescent="0.35">
      <c r="A39" s="223" t="s">
        <v>2088</v>
      </c>
      <c r="B39" s="406" t="s">
        <v>2089</v>
      </c>
      <c r="C39" s="407"/>
      <c r="D39" s="5"/>
      <c r="E39" s="5"/>
      <c r="F39" s="5"/>
      <c r="G39" s="5"/>
      <c r="H39" s="5"/>
      <c r="I39" s="5"/>
      <c r="J39" s="5"/>
      <c r="K39" s="5"/>
      <c r="L39" s="5"/>
      <c r="M39" s="5"/>
      <c r="N39" s="5"/>
      <c r="O39" s="5"/>
      <c r="P39" s="5"/>
    </row>
    <row r="40" spans="1:16" ht="53.25" hidden="1" customHeight="1" x14ac:dyDescent="0.35">
      <c r="A40" s="223" t="s">
        <v>2090</v>
      </c>
      <c r="B40" s="406" t="s">
        <v>2091</v>
      </c>
      <c r="C40" s="407"/>
      <c r="D40" s="5"/>
      <c r="E40" s="5"/>
      <c r="F40" s="5"/>
      <c r="G40" s="5"/>
      <c r="H40" s="5"/>
      <c r="I40" s="5"/>
      <c r="J40" s="5"/>
      <c r="K40" s="5"/>
      <c r="L40" s="5"/>
      <c r="M40" s="5"/>
      <c r="N40" s="5"/>
      <c r="O40" s="5"/>
      <c r="P40" s="5"/>
    </row>
    <row r="41" spans="1:16" ht="73.5" hidden="1" customHeight="1" x14ac:dyDescent="0.35">
      <c r="A41" s="223" t="s">
        <v>2092</v>
      </c>
      <c r="B41" s="406" t="s">
        <v>2093</v>
      </c>
      <c r="C41" s="407"/>
      <c r="D41" s="5"/>
      <c r="E41" s="5"/>
      <c r="F41" s="5"/>
      <c r="G41" s="5"/>
      <c r="H41" s="5"/>
      <c r="I41" s="5"/>
      <c r="J41" s="5"/>
      <c r="K41" s="5"/>
      <c r="L41" s="5"/>
      <c r="M41" s="5"/>
      <c r="N41" s="5"/>
      <c r="O41" s="5"/>
      <c r="P41" s="5"/>
    </row>
    <row r="42" spans="1:16" ht="57.75" hidden="1" customHeight="1" x14ac:dyDescent="0.35">
      <c r="A42" s="223" t="s">
        <v>2094</v>
      </c>
      <c r="B42" s="406" t="s">
        <v>2095</v>
      </c>
      <c r="C42" s="407"/>
      <c r="D42" s="5"/>
      <c r="E42" s="5"/>
      <c r="F42" s="5"/>
      <c r="G42" s="5"/>
      <c r="H42" s="5"/>
      <c r="I42" s="5"/>
      <c r="J42" s="5"/>
      <c r="K42" s="5"/>
      <c r="L42" s="5"/>
      <c r="M42" s="5"/>
      <c r="N42" s="5"/>
      <c r="O42" s="5"/>
      <c r="P42" s="5"/>
    </row>
    <row r="43" spans="1:16" ht="84" hidden="1" customHeight="1" x14ac:dyDescent="0.35">
      <c r="A43" s="223" t="s">
        <v>2096</v>
      </c>
      <c r="B43" s="406" t="s">
        <v>2097</v>
      </c>
      <c r="C43" s="407"/>
      <c r="D43" s="5"/>
      <c r="E43" s="5"/>
      <c r="F43" s="5"/>
      <c r="G43" s="5"/>
      <c r="H43" s="5"/>
      <c r="I43" s="5"/>
      <c r="J43" s="5"/>
      <c r="K43" s="5"/>
      <c r="L43" s="5"/>
      <c r="M43" s="5"/>
      <c r="N43" s="5"/>
      <c r="O43" s="5"/>
      <c r="P43" s="5"/>
    </row>
    <row r="44" spans="1:16" ht="48" hidden="1" customHeight="1" x14ac:dyDescent="0.35">
      <c r="A44" s="223" t="s">
        <v>2098</v>
      </c>
      <c r="B44" s="406" t="s">
        <v>2099</v>
      </c>
      <c r="C44" s="407"/>
      <c r="D44" s="5"/>
      <c r="E44" s="5"/>
      <c r="F44" s="5"/>
      <c r="G44" s="5"/>
      <c r="H44" s="5"/>
      <c r="I44" s="5"/>
      <c r="J44" s="5"/>
      <c r="K44" s="5"/>
      <c r="L44" s="5"/>
      <c r="M44" s="5"/>
      <c r="N44" s="5"/>
      <c r="O44" s="5"/>
      <c r="P44" s="5"/>
    </row>
    <row r="45" spans="1:16" ht="57" hidden="1" customHeight="1" x14ac:dyDescent="0.35">
      <c r="A45" s="223" t="s">
        <v>2100</v>
      </c>
      <c r="B45" s="406" t="s">
        <v>2101</v>
      </c>
      <c r="C45" s="407"/>
      <c r="D45" s="5"/>
      <c r="E45" s="5"/>
      <c r="F45" s="5"/>
      <c r="G45" s="5"/>
      <c r="H45" s="5"/>
      <c r="I45" s="5"/>
      <c r="J45" s="5"/>
      <c r="K45" s="5"/>
      <c r="L45" s="5"/>
      <c r="M45" s="5"/>
      <c r="N45" s="5"/>
      <c r="O45" s="5"/>
      <c r="P45" s="5"/>
    </row>
    <row r="46" spans="1:16" ht="73.5" hidden="1" customHeight="1" x14ac:dyDescent="0.35">
      <c r="A46" s="223" t="s">
        <v>2102</v>
      </c>
      <c r="B46" s="411" t="s">
        <v>2103</v>
      </c>
      <c r="C46" s="407"/>
      <c r="D46" s="5"/>
      <c r="E46" s="5"/>
      <c r="F46" s="5"/>
      <c r="G46" s="5"/>
      <c r="H46" s="5"/>
      <c r="I46" s="5"/>
      <c r="J46" s="5"/>
      <c r="K46" s="5"/>
      <c r="L46" s="5"/>
      <c r="M46" s="5"/>
      <c r="N46" s="5"/>
      <c r="O46" s="5"/>
      <c r="P46" s="5"/>
    </row>
    <row r="47" spans="1:16" ht="66" hidden="1" customHeight="1" x14ac:dyDescent="0.35">
      <c r="A47" s="39" t="s">
        <v>2104</v>
      </c>
      <c r="B47" s="412" t="s">
        <v>2105</v>
      </c>
      <c r="C47" s="412"/>
      <c r="D47" s="5"/>
      <c r="E47" s="5"/>
      <c r="F47" s="5"/>
      <c r="G47" s="5"/>
      <c r="H47" s="5"/>
      <c r="I47" s="5"/>
      <c r="J47" s="5"/>
      <c r="K47" s="5"/>
      <c r="L47" s="5"/>
      <c r="M47" s="5"/>
      <c r="N47" s="5"/>
      <c r="O47" s="5"/>
      <c r="P47" s="5"/>
    </row>
    <row r="48" spans="1:16" ht="123.75" customHeight="1" x14ac:dyDescent="0.35">
      <c r="A48" s="202" t="s">
        <v>2106</v>
      </c>
      <c r="B48" s="410" t="s">
        <v>2107</v>
      </c>
      <c r="C48" s="409"/>
      <c r="D48" s="5"/>
      <c r="E48" s="5"/>
      <c r="F48" s="5"/>
      <c r="G48" s="5"/>
      <c r="H48" s="5"/>
      <c r="I48" s="5"/>
      <c r="J48" s="5"/>
      <c r="K48" s="5"/>
      <c r="L48" s="5"/>
      <c r="M48" s="5"/>
      <c r="N48" s="5"/>
      <c r="O48" s="5"/>
      <c r="P48" s="5"/>
    </row>
    <row r="49" spans="1:16" ht="34.5" customHeight="1" x14ac:dyDescent="0.35">
      <c r="A49" s="202" t="s">
        <v>2108</v>
      </c>
      <c r="B49" s="408" t="s">
        <v>2109</v>
      </c>
      <c r="C49" s="409"/>
      <c r="D49" s="5"/>
      <c r="E49" s="5"/>
      <c r="F49" s="5"/>
      <c r="G49" s="5"/>
      <c r="H49" s="5"/>
      <c r="I49" s="5"/>
      <c r="J49" s="5"/>
      <c r="K49" s="5"/>
      <c r="L49" s="5"/>
      <c r="M49" s="5"/>
      <c r="N49" s="5"/>
      <c r="O49" s="5"/>
      <c r="P49" s="5"/>
    </row>
    <row r="50" spans="1:16" ht="34.5" customHeight="1" x14ac:dyDescent="0.35">
      <c r="A50" s="202" t="s">
        <v>2110</v>
      </c>
      <c r="B50" s="408" t="s">
        <v>2111</v>
      </c>
      <c r="C50" s="409"/>
      <c r="D50" s="5"/>
      <c r="E50" s="5"/>
      <c r="F50" s="5"/>
      <c r="G50" s="5"/>
      <c r="H50" s="5"/>
      <c r="I50" s="5"/>
      <c r="J50" s="5"/>
      <c r="K50" s="5"/>
      <c r="L50" s="5"/>
      <c r="M50" s="5"/>
      <c r="N50" s="5"/>
      <c r="O50" s="5"/>
      <c r="P50" s="5"/>
    </row>
    <row r="51" spans="1:16" ht="31.5" customHeight="1" x14ac:dyDescent="0.35">
      <c r="A51" s="224" t="s">
        <v>2112</v>
      </c>
      <c r="B51" s="406" t="s">
        <v>2113</v>
      </c>
      <c r="C51" s="407"/>
      <c r="D51" s="5"/>
      <c r="E51" s="5"/>
      <c r="F51" s="5"/>
      <c r="G51" s="5"/>
      <c r="H51" s="5"/>
      <c r="I51" s="5"/>
      <c r="J51" s="5"/>
      <c r="K51" s="5"/>
      <c r="L51" s="5"/>
      <c r="M51" s="5"/>
      <c r="N51" s="5"/>
      <c r="O51" s="5"/>
      <c r="P51" s="5"/>
    </row>
    <row r="52" spans="1:16" ht="31.5" customHeight="1" x14ac:dyDescent="0.35">
      <c r="A52" s="224" t="s">
        <v>2114</v>
      </c>
      <c r="B52" s="406" t="s">
        <v>2115</v>
      </c>
      <c r="C52" s="407"/>
      <c r="D52" s="5"/>
      <c r="E52" s="5"/>
      <c r="F52" s="5"/>
      <c r="G52" s="5"/>
      <c r="H52" s="5"/>
      <c r="I52" s="5"/>
      <c r="J52" s="5"/>
      <c r="K52" s="5"/>
      <c r="L52" s="5"/>
      <c r="M52" s="5"/>
      <c r="N52" s="5"/>
      <c r="O52" s="5"/>
      <c r="P52" s="5"/>
    </row>
    <row r="53" spans="1:16" ht="31.5" customHeight="1" x14ac:dyDescent="0.35">
      <c r="A53" s="224" t="s">
        <v>2116</v>
      </c>
      <c r="B53" s="413" t="s">
        <v>2117</v>
      </c>
      <c r="C53" s="414"/>
      <c r="D53" s="5"/>
      <c r="E53" s="5"/>
      <c r="F53" s="5"/>
      <c r="G53" s="5"/>
      <c r="H53" s="5"/>
      <c r="I53" s="5"/>
      <c r="J53" s="5"/>
      <c r="K53" s="5"/>
      <c r="L53" s="5"/>
      <c r="M53" s="5"/>
      <c r="N53" s="5"/>
      <c r="O53" s="5"/>
      <c r="P53" s="5"/>
    </row>
    <row r="54" spans="1:16" ht="31.5" customHeight="1" x14ac:dyDescent="0.35">
      <c r="A54" s="224" t="s">
        <v>2118</v>
      </c>
      <c r="B54" s="413" t="s">
        <v>2119</v>
      </c>
      <c r="C54" s="414"/>
      <c r="D54" s="5"/>
      <c r="E54" s="5"/>
      <c r="F54" s="5"/>
      <c r="G54" s="5"/>
      <c r="H54" s="5"/>
      <c r="I54" s="5"/>
      <c r="J54" s="5"/>
      <c r="K54" s="5"/>
      <c r="L54" s="5"/>
      <c r="M54" s="5"/>
      <c r="N54" s="5"/>
      <c r="O54" s="5"/>
      <c r="P54" s="5"/>
    </row>
    <row r="55" spans="1:16" ht="54.6" customHeight="1" x14ac:dyDescent="0.35">
      <c r="A55" s="224" t="s">
        <v>2120</v>
      </c>
      <c r="B55" s="413" t="s">
        <v>2121</v>
      </c>
      <c r="C55" s="414"/>
      <c r="D55" s="5"/>
      <c r="E55" s="5"/>
      <c r="F55" s="5"/>
      <c r="G55" s="5"/>
      <c r="H55" s="5"/>
      <c r="I55" s="5"/>
      <c r="J55" s="5"/>
      <c r="K55" s="5"/>
      <c r="L55" s="5"/>
      <c r="M55" s="5"/>
      <c r="N55" s="5"/>
      <c r="O55" s="5"/>
      <c r="P55" s="5"/>
    </row>
    <row r="56" spans="1:16" ht="54.6" customHeight="1" x14ac:dyDescent="0.35">
      <c r="A56" s="224" t="s">
        <v>2122</v>
      </c>
      <c r="B56" s="413" t="s">
        <v>2123</v>
      </c>
      <c r="C56" s="414"/>
      <c r="D56" s="5"/>
      <c r="E56" s="5"/>
      <c r="F56" s="5"/>
      <c r="G56" s="5"/>
      <c r="H56" s="5"/>
      <c r="I56" s="5"/>
      <c r="J56" s="5"/>
      <c r="K56" s="5"/>
      <c r="L56" s="5"/>
      <c r="M56" s="5"/>
      <c r="N56" s="5"/>
      <c r="O56" s="5"/>
      <c r="P56" s="5"/>
    </row>
    <row r="57" spans="1:16" ht="54" customHeight="1" x14ac:dyDescent="0.35">
      <c r="A57" s="224" t="s">
        <v>2124</v>
      </c>
      <c r="B57" s="413" t="s">
        <v>2125</v>
      </c>
      <c r="C57" s="414"/>
      <c r="D57" s="5"/>
      <c r="E57" s="5"/>
      <c r="F57" s="5"/>
      <c r="G57" s="5"/>
      <c r="H57" s="5"/>
      <c r="I57" s="5"/>
      <c r="J57" s="5"/>
      <c r="K57" s="5"/>
      <c r="L57" s="5"/>
      <c r="M57" s="5"/>
      <c r="N57" s="5"/>
      <c r="O57" s="5"/>
      <c r="P57" s="5"/>
    </row>
    <row r="58" spans="1:16" ht="31.15" customHeight="1" x14ac:dyDescent="0.35">
      <c r="A58" s="270" t="s">
        <v>2126</v>
      </c>
      <c r="B58" s="404" t="s">
        <v>2127</v>
      </c>
      <c r="C58" s="405"/>
      <c r="D58" s="5"/>
      <c r="E58" s="5"/>
      <c r="F58" s="5"/>
      <c r="G58" s="5"/>
      <c r="H58" s="5"/>
      <c r="I58" s="5"/>
      <c r="J58" s="5"/>
      <c r="K58" s="5"/>
      <c r="L58" s="5"/>
      <c r="M58" s="5"/>
      <c r="N58" s="5"/>
      <c r="O58" s="5"/>
      <c r="P58" s="5"/>
    </row>
    <row r="59" spans="1:16" ht="46.5" customHeight="1" x14ac:dyDescent="0.35">
      <c r="A59" s="302" t="s">
        <v>2128</v>
      </c>
      <c r="B59" s="419" t="s">
        <v>2129</v>
      </c>
      <c r="C59" s="420"/>
      <c r="D59" s="298"/>
      <c r="E59" s="5"/>
      <c r="F59" s="5"/>
      <c r="G59" s="5"/>
      <c r="H59" s="5"/>
      <c r="I59" s="5"/>
      <c r="J59" s="5"/>
      <c r="K59" s="5"/>
      <c r="L59" s="5"/>
      <c r="M59" s="5"/>
      <c r="N59" s="5"/>
      <c r="O59" s="5"/>
      <c r="P59" s="5"/>
    </row>
    <row r="60" spans="1:16" ht="39" customHeight="1" x14ac:dyDescent="0.35">
      <c r="A60" s="329" t="s">
        <v>2130</v>
      </c>
      <c r="B60" s="419" t="s">
        <v>2131</v>
      </c>
      <c r="C60" s="420"/>
      <c r="D60" s="328"/>
      <c r="E60" s="327"/>
      <c r="F60" s="327"/>
      <c r="G60" s="327"/>
      <c r="H60" s="327"/>
      <c r="I60" s="327"/>
      <c r="J60" s="327"/>
      <c r="K60" s="327"/>
      <c r="L60" s="327"/>
      <c r="M60" s="327"/>
      <c r="N60" s="327"/>
      <c r="O60" s="327"/>
      <c r="P60" s="327"/>
    </row>
    <row r="61" spans="1:16" ht="39" customHeight="1" x14ac:dyDescent="0.35">
      <c r="A61" s="329" t="s">
        <v>2132</v>
      </c>
      <c r="B61" s="419" t="s">
        <v>2133</v>
      </c>
      <c r="C61" s="420"/>
      <c r="D61" s="328"/>
      <c r="E61" s="327"/>
      <c r="F61" s="327"/>
      <c r="G61" s="327"/>
      <c r="H61" s="327"/>
      <c r="I61" s="327"/>
      <c r="J61" s="327"/>
      <c r="K61" s="327"/>
      <c r="L61" s="327"/>
      <c r="M61" s="327"/>
      <c r="N61" s="327"/>
      <c r="O61" s="327"/>
      <c r="P61" s="327"/>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1997</v>
      </c>
    </row>
    <row r="2" spans="1:1" ht="12.75" customHeight="1" x14ac:dyDescent="0.4">
      <c r="A2" s="204"/>
    </row>
    <row r="3" spans="1:1" ht="12.75" x14ac:dyDescent="0.35">
      <c r="A3" s="205" t="s">
        <v>1998</v>
      </c>
    </row>
    <row r="4" spans="1:1" ht="39" customHeight="1" x14ac:dyDescent="0.35">
      <c r="A4" s="205" t="s">
        <v>1999</v>
      </c>
    </row>
    <row r="5" spans="1:1" ht="60.75" customHeight="1" x14ac:dyDescent="0.35">
      <c r="A5" s="205" t="s">
        <v>2000</v>
      </c>
    </row>
    <row r="6" spans="1:1" ht="27" customHeight="1" x14ac:dyDescent="0.35">
      <c r="A6" s="206" t="s">
        <v>2001</v>
      </c>
    </row>
    <row r="7" spans="1:1" ht="40.5" x14ac:dyDescent="0.35">
      <c r="A7" s="207" t="s">
        <v>2002</v>
      </c>
    </row>
    <row r="8" spans="1:1" ht="60.75" x14ac:dyDescent="0.35">
      <c r="A8" s="208" t="s">
        <v>2003</v>
      </c>
    </row>
    <row r="9" spans="1:1" ht="20.25" x14ac:dyDescent="0.35">
      <c r="A9" s="205" t="s">
        <v>2004</v>
      </c>
    </row>
    <row r="10" spans="1:1" ht="40.5" x14ac:dyDescent="0.35">
      <c r="A10" s="205" t="s">
        <v>2005</v>
      </c>
    </row>
    <row r="11" spans="1:1" ht="42.75" customHeight="1" x14ac:dyDescent="0.35">
      <c r="A11" s="209" t="s">
        <v>2006</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3984375" defaultRowHeight="15" customHeight="1" x14ac:dyDescent="0.35"/>
  <cols>
    <col min="1" max="1" width="16.59765625" style="316" customWidth="1"/>
    <col min="2" max="2" width="5.73046875" style="316" customWidth="1"/>
    <col min="3" max="3" width="37.3984375" style="316" customWidth="1"/>
    <col min="4" max="4" width="9.3984375" style="316" customWidth="1"/>
    <col min="5" max="5" width="20.1328125" style="316" customWidth="1"/>
    <col min="6" max="7" width="9.86328125" style="316" customWidth="1"/>
    <col min="8" max="9" width="16.265625" style="316" customWidth="1"/>
    <col min="10" max="23" width="8" style="316" customWidth="1"/>
    <col min="24" max="25" width="14.3984375" style="317" customWidth="1"/>
    <col min="26" max="16384" width="14.3984375" style="317"/>
  </cols>
  <sheetData>
    <row r="2" spans="1:23" ht="37.5" customHeight="1" x14ac:dyDescent="0.35">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6">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6">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5">
      <c r="B6" s="18" t="s">
        <v>1973</v>
      </c>
      <c r="C6" s="239">
        <v>36645</v>
      </c>
      <c r="D6" s="315"/>
      <c r="E6" s="235"/>
      <c r="F6" s="234"/>
      <c r="G6" s="234"/>
      <c r="H6" s="19" t="s">
        <v>1974</v>
      </c>
      <c r="I6" s="20" t="s">
        <v>1975</v>
      </c>
      <c r="J6" s="5"/>
      <c r="K6" s="5"/>
      <c r="L6" s="5"/>
      <c r="M6" s="5"/>
      <c r="N6" s="5"/>
      <c r="O6" s="5"/>
      <c r="P6" s="5"/>
      <c r="Q6" s="5"/>
      <c r="R6" s="5"/>
      <c r="S6" s="5"/>
      <c r="T6" s="5"/>
      <c r="U6" s="5"/>
      <c r="V6" s="5"/>
      <c r="W6" s="5"/>
    </row>
    <row r="7" spans="1:23" ht="13.5" customHeight="1" x14ac:dyDescent="0.35">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5"/>
      <c r="E12" s="340"/>
      <c r="F12" s="364" t="s">
        <v>1984</v>
      </c>
      <c r="G12" s="365"/>
      <c r="H12" s="323" t="s">
        <v>3656</v>
      </c>
      <c r="I12" s="27" t="s">
        <v>1985</v>
      </c>
      <c r="J12" s="228"/>
      <c r="K12" s="228"/>
      <c r="L12" s="5"/>
      <c r="M12" s="5"/>
      <c r="N12" s="5"/>
      <c r="O12" s="5"/>
      <c r="P12" s="5"/>
      <c r="Q12" s="5"/>
      <c r="R12" s="5"/>
      <c r="S12" s="5"/>
      <c r="T12" s="5"/>
      <c r="U12" s="5"/>
      <c r="V12" s="5"/>
      <c r="W12" s="5"/>
    </row>
    <row r="13" spans="1:23" ht="22.15" x14ac:dyDescent="0.35">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6">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35">
      <c r="A17" s="361" t="s">
        <v>1977</v>
      </c>
      <c r="B17" s="344" t="str">
        <f>'PR-RAS'!B6</f>
        <v>PRIHODI POSLOVANJA (šifre 61+62+63+64+65+66+67+68)</v>
      </c>
      <c r="C17" s="345"/>
      <c r="D17" s="345"/>
      <c r="E17" s="345"/>
      <c r="F17" s="346"/>
      <c r="G17" s="28" t="str">
        <f>'PR-RAS'!C6</f>
        <v>6</v>
      </c>
      <c r="H17" s="275">
        <f>'PR-RAS'!D6</f>
        <v>1931047.93</v>
      </c>
      <c r="I17" s="275">
        <f>'PR-RAS'!E6</f>
        <v>957719.66000000015</v>
      </c>
      <c r="J17" s="5"/>
      <c r="K17" s="5"/>
      <c r="L17" s="5"/>
      <c r="M17" s="5"/>
      <c r="N17" s="5"/>
      <c r="O17" s="5"/>
      <c r="P17" s="5"/>
      <c r="Q17" s="5"/>
      <c r="R17" s="5"/>
      <c r="S17" s="5"/>
      <c r="T17" s="5"/>
      <c r="U17" s="5"/>
      <c r="V17" s="5"/>
      <c r="W17" s="5"/>
    </row>
    <row r="18" spans="1:23" ht="12.75" customHeight="1" x14ac:dyDescent="0.35">
      <c r="A18" s="362"/>
      <c r="B18" s="347" t="str">
        <f>'PR-RAS'!B152</f>
        <v xml:space="preserve">RASHODI POSLOVANJA (šifre 31+32+34+35+36+37+38) </v>
      </c>
      <c r="C18" s="348"/>
      <c r="D18" s="348"/>
      <c r="E18" s="348"/>
      <c r="F18" s="349"/>
      <c r="G18" s="29" t="str">
        <f>'PR-RAS'!C152</f>
        <v>3</v>
      </c>
      <c r="H18" s="275">
        <f>'PR-RAS'!D152</f>
        <v>809957.16</v>
      </c>
      <c r="I18" s="275">
        <f>'PR-RAS'!E152</f>
        <v>834635.58</v>
      </c>
      <c r="J18" s="5"/>
      <c r="K18" s="5"/>
      <c r="L18" s="5"/>
      <c r="M18" s="5"/>
      <c r="N18" s="5"/>
      <c r="O18" s="5"/>
      <c r="P18" s="5"/>
      <c r="Q18" s="5"/>
      <c r="R18" s="5"/>
      <c r="S18" s="5"/>
      <c r="T18" s="5"/>
      <c r="U18" s="5"/>
      <c r="V18" s="5"/>
      <c r="W18" s="5"/>
    </row>
    <row r="19" spans="1:23" ht="12.75" customHeight="1" x14ac:dyDescent="0.35">
      <c r="A19" s="362"/>
      <c r="B19" s="347" t="str">
        <f>'PR-RAS'!B649</f>
        <v>Višak prihoda i primitaka raspoloživ u sljedećem razdoblju (šifre X005 + '9221-9222' - Y005 - '9222-9221')</v>
      </c>
      <c r="C19" s="348"/>
      <c r="D19" s="348"/>
      <c r="E19" s="348"/>
      <c r="F19" s="349"/>
      <c r="G19" s="29" t="str">
        <f>'PR-RAS'!C649</f>
        <v>X006</v>
      </c>
      <c r="H19" s="275">
        <f>'PR-RAS'!D649</f>
        <v>264148.05999999994</v>
      </c>
      <c r="I19" s="275">
        <f>'PR-RAS'!E649</f>
        <v>189957.69000000018</v>
      </c>
      <c r="J19" s="5"/>
      <c r="K19" s="5"/>
      <c r="L19" s="5"/>
      <c r="M19" s="5"/>
      <c r="N19" s="5"/>
      <c r="O19" s="5"/>
      <c r="P19" s="5"/>
      <c r="Q19" s="5"/>
      <c r="R19" s="5"/>
      <c r="S19" s="5"/>
      <c r="T19" s="5"/>
      <c r="U19" s="5"/>
      <c r="V19" s="5"/>
      <c r="W19" s="5"/>
    </row>
    <row r="20" spans="1:23" ht="12.75" customHeight="1" x14ac:dyDescent="0.35">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35">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35">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35">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1988</v>
      </c>
      <c r="B37" s="341" t="s">
        <v>8</v>
      </c>
      <c r="C37" s="342"/>
      <c r="D37" s="342"/>
      <c r="E37" s="342"/>
      <c r="F37" s="343"/>
      <c r="G37" s="201" t="s">
        <v>9</v>
      </c>
      <c r="H37" s="265" t="s">
        <v>1989</v>
      </c>
      <c r="I37" s="266" t="s">
        <v>1951</v>
      </c>
      <c r="J37" s="5"/>
      <c r="K37" s="5"/>
      <c r="L37" s="5"/>
      <c r="M37" s="5"/>
      <c r="N37" s="5"/>
      <c r="O37" s="5"/>
      <c r="P37" s="5"/>
      <c r="Q37" s="5"/>
      <c r="R37" s="5"/>
      <c r="S37" s="5"/>
      <c r="T37" s="5"/>
      <c r="U37" s="5"/>
      <c r="V37" s="5"/>
      <c r="W37" s="5"/>
    </row>
    <row r="38" spans="1:23" ht="12.75" customHeight="1" x14ac:dyDescent="0.35">
      <c r="A38" s="361" t="s">
        <v>1983</v>
      </c>
      <c r="B38" s="344" t="str">
        <f>OBVEZE!B5</f>
        <v>Stanje obveza 1. siječnja (=stanju obveza iz Izvještaja o obvezama na 31. prosinca prethodne godine)</v>
      </c>
      <c r="C38" s="345"/>
      <c r="D38" s="345"/>
      <c r="E38" s="345"/>
      <c r="F38" s="346"/>
      <c r="G38" s="126" t="str">
        <f>OBVEZE!C5</f>
        <v>V001</v>
      </c>
      <c r="H38" s="275">
        <f>OBVEZE!D5</f>
        <v>139004.71</v>
      </c>
      <c r="I38" s="275" t="s">
        <v>1994</v>
      </c>
      <c r="J38" s="5"/>
      <c r="K38" s="5"/>
      <c r="L38" s="5"/>
      <c r="M38" s="5"/>
      <c r="N38" s="5"/>
      <c r="O38" s="5"/>
      <c r="P38" s="5"/>
      <c r="Q38" s="5"/>
      <c r="R38" s="5"/>
      <c r="S38" s="5"/>
      <c r="T38" s="5"/>
      <c r="U38" s="5"/>
      <c r="V38" s="5"/>
      <c r="W38" s="5"/>
    </row>
    <row r="39" spans="1:23" ht="12.75" customHeight="1" x14ac:dyDescent="0.35">
      <c r="A39" s="362"/>
      <c r="B39" s="347" t="str">
        <f>OBVEZE!B44</f>
        <v>Stanje obveza na kraju izvještajnog razdoblja (šifre V001+V002-V004) i (šifre V007+V009)</v>
      </c>
      <c r="C39" s="348"/>
      <c r="D39" s="348"/>
      <c r="E39" s="348"/>
      <c r="F39" s="349"/>
      <c r="G39" s="127" t="str">
        <f>OBVEZE!C44</f>
        <v>V006</v>
      </c>
      <c r="H39" s="275" t="s">
        <v>1994</v>
      </c>
      <c r="I39" s="275">
        <f>OBVEZE!D44</f>
        <v>174488.38</v>
      </c>
      <c r="J39" s="5"/>
      <c r="K39" s="5"/>
      <c r="L39" s="5"/>
      <c r="M39" s="5"/>
      <c r="N39" s="5"/>
      <c r="O39" s="5"/>
      <c r="P39" s="5"/>
      <c r="Q39" s="5"/>
      <c r="R39" s="5"/>
      <c r="S39" s="5"/>
      <c r="T39" s="5"/>
      <c r="U39" s="5"/>
      <c r="V39" s="5"/>
      <c r="W39" s="5"/>
    </row>
    <row r="40" spans="1:23" ht="12.75" customHeight="1" x14ac:dyDescent="0.35">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35">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174488.38</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3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E304" sqref="E304"/>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3" width="14.3984375" style="46" customWidth="1"/>
    <col min="14" max="16384" width="14.3984375" style="46"/>
  </cols>
  <sheetData>
    <row r="1" spans="1:24" ht="44.25" customHeight="1" x14ac:dyDescent="0.35">
      <c r="A1" s="268" t="s">
        <v>0</v>
      </c>
      <c r="B1" s="324" t="s">
        <v>1</v>
      </c>
      <c r="C1" s="268" t="s">
        <v>2</v>
      </c>
      <c r="D1" s="325" t="s">
        <v>3</v>
      </c>
      <c r="E1" s="268" t="s">
        <v>4</v>
      </c>
      <c r="F1" s="326" t="s">
        <v>5</v>
      </c>
    </row>
    <row r="2" spans="1:24" s="174" customFormat="1" ht="50.1" customHeight="1" x14ac:dyDescent="0.35">
      <c r="A2" s="380" t="s">
        <v>6</v>
      </c>
      <c r="B2" s="381"/>
      <c r="C2" s="381"/>
      <c r="D2" s="381"/>
      <c r="E2" s="381"/>
      <c r="F2" s="381"/>
    </row>
    <row r="3" spans="1:24" s="174" customFormat="1" ht="46.5" x14ac:dyDescent="0.35">
      <c r="A3" s="303" t="s">
        <v>7</v>
      </c>
      <c r="B3" s="304" t="s">
        <v>8</v>
      </c>
      <c r="C3" s="305" t="s">
        <v>9</v>
      </c>
      <c r="D3" s="304" t="s">
        <v>10</v>
      </c>
      <c r="E3" s="304" t="s">
        <v>11</v>
      </c>
      <c r="F3" s="306"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82" t="s">
        <v>14</v>
      </c>
      <c r="B5" s="383"/>
      <c r="C5" s="166"/>
      <c r="D5" s="52"/>
      <c r="E5" s="52"/>
      <c r="F5" s="44"/>
    </row>
    <row r="6" spans="1:24" ht="12.75" customHeight="1" x14ac:dyDescent="0.35">
      <c r="A6" s="63">
        <v>6</v>
      </c>
      <c r="B6" s="220" t="s">
        <v>15</v>
      </c>
      <c r="C6" s="247" t="s">
        <v>16</v>
      </c>
      <c r="D6" s="60">
        <f>D7+D43+D49+D82+D106+D125+D134+D140</f>
        <v>1931047.93</v>
      </c>
      <c r="E6" s="60">
        <f>E7+E43+E49+E82+E106+E125+E134+E140</f>
        <v>957719.66000000015</v>
      </c>
      <c r="F6" s="45">
        <f t="shared" ref="F6:F132" si="0">IF(D6&lt;&gt;0,IF(E6/D6&gt;=100,"&gt;&gt;100",E6/D6*100),"-")</f>
        <v>49.595851305461906</v>
      </c>
    </row>
    <row r="7" spans="1:24" ht="12.75" customHeight="1" x14ac:dyDescent="0.35">
      <c r="A7" s="63">
        <v>61</v>
      </c>
      <c r="B7" s="220" t="s">
        <v>17</v>
      </c>
      <c r="C7" s="247" t="s">
        <v>18</v>
      </c>
      <c r="D7" s="60">
        <f>D8+D17+D23+D29+D36+D39</f>
        <v>240759.09999999995</v>
      </c>
      <c r="E7" s="60">
        <f>E8+E17+E23+E29+E36+E39</f>
        <v>314987.55000000005</v>
      </c>
      <c r="F7" s="45">
        <f t="shared" si="0"/>
        <v>130.83100493397762</v>
      </c>
    </row>
    <row r="8" spans="1:24" ht="12.75" customHeight="1" x14ac:dyDescent="0.35">
      <c r="A8" s="63">
        <v>611</v>
      </c>
      <c r="B8" s="220" t="s">
        <v>19</v>
      </c>
      <c r="C8" s="247" t="s">
        <v>20</v>
      </c>
      <c r="D8" s="60">
        <f>SUM(D9:D14)-D15-D16</f>
        <v>231983.90999999995</v>
      </c>
      <c r="E8" s="60">
        <f>SUM(E9:E14)-E15-E16</f>
        <v>305051.05000000005</v>
      </c>
      <c r="F8" s="45">
        <f t="shared" si="0"/>
        <v>131.49664129723485</v>
      </c>
    </row>
    <row r="9" spans="1:24" ht="12.75" customHeight="1" x14ac:dyDescent="0.35">
      <c r="A9" s="63">
        <v>6111</v>
      </c>
      <c r="B9" s="65" t="s">
        <v>21</v>
      </c>
      <c r="C9" s="247" t="s">
        <v>22</v>
      </c>
      <c r="D9" s="194">
        <v>356006.3</v>
      </c>
      <c r="E9" s="194">
        <v>465206.7</v>
      </c>
      <c r="F9" s="45">
        <f t="shared" si="0"/>
        <v>130.67372684135086</v>
      </c>
    </row>
    <row r="10" spans="1:24" ht="12.75" customHeight="1" x14ac:dyDescent="0.35">
      <c r="A10" s="63">
        <v>6112</v>
      </c>
      <c r="B10" s="65" t="s">
        <v>23</v>
      </c>
      <c r="C10" s="247" t="s">
        <v>24</v>
      </c>
      <c r="D10" s="194">
        <v>9574.3799999999992</v>
      </c>
      <c r="E10" s="194">
        <v>11058.63</v>
      </c>
      <c r="F10" s="45">
        <f t="shared" si="0"/>
        <v>115.50230928791211</v>
      </c>
    </row>
    <row r="11" spans="1:24" ht="12.75" customHeight="1" x14ac:dyDescent="0.35">
      <c r="A11" s="63">
        <v>6113</v>
      </c>
      <c r="B11" s="65" t="s">
        <v>25</v>
      </c>
      <c r="C11" s="247" t="s">
        <v>26</v>
      </c>
      <c r="D11" s="194">
        <v>7130.86</v>
      </c>
      <c r="E11" s="194">
        <v>7097.8</v>
      </c>
      <c r="F11" s="45">
        <f t="shared" si="0"/>
        <v>99.536381306041633</v>
      </c>
    </row>
    <row r="12" spans="1:24" ht="12.75" customHeight="1" x14ac:dyDescent="0.35">
      <c r="A12" s="63">
        <v>6114</v>
      </c>
      <c r="B12" s="65" t="s">
        <v>27</v>
      </c>
      <c r="C12" s="247" t="s">
        <v>28</v>
      </c>
      <c r="D12" s="194">
        <v>2846.79</v>
      </c>
      <c r="E12" s="194">
        <v>3202.25</v>
      </c>
      <c r="F12" s="45">
        <f t="shared" si="0"/>
        <v>112.48634426845676</v>
      </c>
    </row>
    <row r="13" spans="1:24" ht="12.75" customHeight="1" x14ac:dyDescent="0.35">
      <c r="A13" s="63">
        <v>6115</v>
      </c>
      <c r="B13" s="65" t="s">
        <v>29</v>
      </c>
      <c r="C13" s="247" t="s">
        <v>30</v>
      </c>
      <c r="D13" s="194">
        <v>0</v>
      </c>
      <c r="E13" s="194">
        <v>0</v>
      </c>
      <c r="F13" s="45" t="str">
        <f t="shared" si="0"/>
        <v>-</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143574.42000000001</v>
      </c>
      <c r="E15" s="194">
        <v>181514.33</v>
      </c>
      <c r="F15" s="45">
        <f t="shared" si="0"/>
        <v>126.42525736826936</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8775.19</v>
      </c>
      <c r="E23" s="60">
        <f t="shared" si="2"/>
        <v>9798.4600000000009</v>
      </c>
      <c r="F23" s="45">
        <f t="shared" si="0"/>
        <v>111.66094409351821</v>
      </c>
    </row>
    <row r="24" spans="1:6" ht="12.75" customHeight="1" x14ac:dyDescent="0.35">
      <c r="A24" s="63">
        <v>6131</v>
      </c>
      <c r="B24" s="65" t="s">
        <v>51</v>
      </c>
      <c r="C24" s="247" t="s">
        <v>52</v>
      </c>
      <c r="D24" s="194">
        <v>0</v>
      </c>
      <c r="E24" s="194">
        <v>760.12</v>
      </c>
      <c r="F24" s="45" t="str">
        <f t="shared" si="0"/>
        <v>-</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8775.19</v>
      </c>
      <c r="E27" s="194">
        <v>9038.34</v>
      </c>
      <c r="F27" s="45">
        <f t="shared" si="0"/>
        <v>102.99879546767647</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0</v>
      </c>
      <c r="E29" s="60">
        <f>SUM(E30:E35)</f>
        <v>138.04</v>
      </c>
      <c r="F29" s="45" t="str">
        <f t="shared" si="0"/>
        <v>-</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0</v>
      </c>
      <c r="E31" s="194">
        <v>0</v>
      </c>
      <c r="F31" s="45" t="str">
        <f t="shared" si="0"/>
        <v>-</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138.04</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1633299.52</v>
      </c>
      <c r="E49" s="60">
        <f>E50+E53+E58+E61+E64+E68+E71+E74+E77</f>
        <v>592671.05000000005</v>
      </c>
      <c r="F49" s="45">
        <f t="shared" si="0"/>
        <v>36.286733862506736</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11657.6</v>
      </c>
      <c r="E58" s="60">
        <f t="shared" si="9"/>
        <v>56983.1</v>
      </c>
      <c r="F58" s="45">
        <f t="shared" si="0"/>
        <v>488.8064438649464</v>
      </c>
    </row>
    <row r="59" spans="1:6" ht="11.65" x14ac:dyDescent="0.35">
      <c r="A59" s="63">
        <v>6331</v>
      </c>
      <c r="B59" s="65" t="s">
        <v>121</v>
      </c>
      <c r="C59" s="247" t="s">
        <v>122</v>
      </c>
      <c r="D59" s="194">
        <v>11657.6</v>
      </c>
      <c r="E59" s="194">
        <v>16509.04</v>
      </c>
      <c r="F59" s="45">
        <f t="shared" si="0"/>
        <v>141.61611309360418</v>
      </c>
    </row>
    <row r="60" spans="1:6" ht="11.65" x14ac:dyDescent="0.35">
      <c r="A60" s="63">
        <v>6332</v>
      </c>
      <c r="B60" s="65" t="s">
        <v>123</v>
      </c>
      <c r="C60" s="247" t="s">
        <v>124</v>
      </c>
      <c r="D60" s="194">
        <v>0</v>
      </c>
      <c r="E60" s="194">
        <v>40474.06</v>
      </c>
      <c r="F60" s="45" t="str">
        <f t="shared" si="0"/>
        <v>-</v>
      </c>
    </row>
    <row r="61" spans="1:6" ht="12.75" customHeight="1" x14ac:dyDescent="0.35">
      <c r="A61" s="63">
        <v>634</v>
      </c>
      <c r="B61" s="65" t="s">
        <v>125</v>
      </c>
      <c r="C61" s="247" t="s">
        <v>126</v>
      </c>
      <c r="D61" s="60">
        <f t="shared" ref="D61:E61" si="10">SUM(D62:D63)</f>
        <v>0</v>
      </c>
      <c r="E61" s="60">
        <f t="shared" si="10"/>
        <v>0</v>
      </c>
      <c r="F61" s="45" t="str">
        <f t="shared" si="0"/>
        <v>-</v>
      </c>
    </row>
    <row r="62" spans="1:6" ht="12.75" customHeight="1" x14ac:dyDescent="0.35">
      <c r="A62" s="63">
        <v>6341</v>
      </c>
      <c r="B62" s="65" t="s">
        <v>127</v>
      </c>
      <c r="C62" s="247" t="s">
        <v>128</v>
      </c>
      <c r="D62" s="194">
        <v>0</v>
      </c>
      <c r="E62" s="194">
        <v>0</v>
      </c>
      <c r="F62" s="45" t="str">
        <f t="shared" si="0"/>
        <v>-</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373862.16</v>
      </c>
      <c r="E64" s="60">
        <f>SUM(E65:E67)</f>
        <v>385637.4</v>
      </c>
      <c r="F64" s="45">
        <f t="shared" si="0"/>
        <v>103.14962070512834</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v>373862.16</v>
      </c>
      <c r="E67" s="192">
        <v>385637.4</v>
      </c>
      <c r="F67" s="71">
        <f t="shared" si="0"/>
        <v>103.14962070512834</v>
      </c>
    </row>
    <row r="68" spans="1:6" ht="23.25" x14ac:dyDescent="0.35">
      <c r="A68" s="63" t="s">
        <v>139</v>
      </c>
      <c r="B68" s="183" t="s">
        <v>140</v>
      </c>
      <c r="C68" s="247" t="s">
        <v>139</v>
      </c>
      <c r="D68" s="60">
        <f t="shared" ref="D68:E68" si="11">SUM(D69:D70)</f>
        <v>0</v>
      </c>
      <c r="E68" s="60">
        <f t="shared" si="11"/>
        <v>0</v>
      </c>
      <c r="F68" s="45" t="str">
        <f t="shared" si="0"/>
        <v>-</v>
      </c>
    </row>
    <row r="69" spans="1:6" ht="12.75" customHeight="1" x14ac:dyDescent="0.35">
      <c r="A69" s="63" t="s">
        <v>141</v>
      </c>
      <c r="B69" s="64" t="s">
        <v>142</v>
      </c>
      <c r="C69" s="247" t="s">
        <v>141</v>
      </c>
      <c r="D69" s="194">
        <v>0</v>
      </c>
      <c r="E69" s="194">
        <v>0</v>
      </c>
      <c r="F69" s="45" t="str">
        <f t="shared" si="0"/>
        <v>-</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1247779.76</v>
      </c>
      <c r="E74" s="60">
        <f t="shared" si="13"/>
        <v>150050.54999999999</v>
      </c>
      <c r="F74" s="45">
        <f t="shared" si="0"/>
        <v>12.025403425360897</v>
      </c>
    </row>
    <row r="75" spans="1:6" ht="12.75" customHeight="1" x14ac:dyDescent="0.35">
      <c r="A75" s="63" t="s">
        <v>153</v>
      </c>
      <c r="B75" s="65" t="s">
        <v>154</v>
      </c>
      <c r="C75" s="247" t="s">
        <v>153</v>
      </c>
      <c r="D75" s="194">
        <v>132732</v>
      </c>
      <c r="E75" s="194">
        <v>139236.78</v>
      </c>
      <c r="F75" s="45">
        <f t="shared" si="0"/>
        <v>104.90068709881567</v>
      </c>
    </row>
    <row r="76" spans="1:6" ht="12.75" customHeight="1" x14ac:dyDescent="0.35">
      <c r="A76" s="63" t="s">
        <v>155</v>
      </c>
      <c r="B76" s="65" t="s">
        <v>156</v>
      </c>
      <c r="C76" s="247" t="s">
        <v>155</v>
      </c>
      <c r="D76" s="194">
        <v>1115047.76</v>
      </c>
      <c r="E76" s="194">
        <v>10813.77</v>
      </c>
      <c r="F76" s="45">
        <f t="shared" si="0"/>
        <v>0.96980330241639157</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21296.17</v>
      </c>
      <c r="E82" s="60">
        <f t="shared" si="15"/>
        <v>25657.66</v>
      </c>
      <c r="F82" s="45">
        <f t="shared" si="0"/>
        <v>120.48016145626185</v>
      </c>
    </row>
    <row r="83" spans="1:6" ht="12.75" customHeight="1" x14ac:dyDescent="0.35">
      <c r="A83" s="63">
        <v>641</v>
      </c>
      <c r="B83" s="64" t="s">
        <v>169</v>
      </c>
      <c r="C83" s="247" t="s">
        <v>170</v>
      </c>
      <c r="D83" s="60">
        <f t="shared" ref="D83:E83" si="16">SUM(D84:D90)</f>
        <v>151.29</v>
      </c>
      <c r="E83" s="60">
        <f t="shared" si="16"/>
        <v>87.54</v>
      </c>
      <c r="F83" s="45">
        <f t="shared" si="0"/>
        <v>57.862383501883805</v>
      </c>
    </row>
    <row r="84" spans="1:6" ht="12.75" customHeight="1" x14ac:dyDescent="0.35">
      <c r="A84" s="63">
        <v>6412</v>
      </c>
      <c r="B84" s="64" t="s">
        <v>171</v>
      </c>
      <c r="C84" s="247" t="s">
        <v>172</v>
      </c>
      <c r="D84" s="194">
        <v>0</v>
      </c>
      <c r="E84" s="335">
        <v>0</v>
      </c>
      <c r="F84" s="45" t="str">
        <f t="shared" si="0"/>
        <v>-</v>
      </c>
    </row>
    <row r="85" spans="1:6" ht="12.75" customHeight="1" x14ac:dyDescent="0.35">
      <c r="A85" s="63">
        <v>6413</v>
      </c>
      <c r="B85" s="64" t="s">
        <v>173</v>
      </c>
      <c r="C85" s="247" t="s">
        <v>174</v>
      </c>
      <c r="D85" s="194">
        <v>151.29</v>
      </c>
      <c r="E85" s="194">
        <v>87.54</v>
      </c>
      <c r="F85" s="45">
        <f t="shared" si="0"/>
        <v>57.862383501883805</v>
      </c>
    </row>
    <row r="86" spans="1:6" ht="12.75" customHeight="1" x14ac:dyDescent="0.35">
      <c r="A86" s="63">
        <v>6414</v>
      </c>
      <c r="B86" s="64" t="s">
        <v>175</v>
      </c>
      <c r="C86" s="247" t="s">
        <v>176</v>
      </c>
      <c r="D86" s="194">
        <v>0</v>
      </c>
      <c r="E86" s="194">
        <v>0</v>
      </c>
      <c r="F86" s="45" t="str">
        <f t="shared" si="0"/>
        <v>-</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21144.879999999997</v>
      </c>
      <c r="E91" s="60">
        <f t="shared" si="17"/>
        <v>25570.12</v>
      </c>
      <c r="F91" s="45">
        <f t="shared" si="0"/>
        <v>120.92818687076968</v>
      </c>
    </row>
    <row r="92" spans="1:6" ht="12.75" customHeight="1" x14ac:dyDescent="0.35">
      <c r="A92" s="63">
        <v>6421</v>
      </c>
      <c r="B92" s="64" t="s">
        <v>187</v>
      </c>
      <c r="C92" s="247" t="s">
        <v>188</v>
      </c>
      <c r="D92" s="194">
        <v>1592.67</v>
      </c>
      <c r="E92" s="194">
        <v>1592.67</v>
      </c>
      <c r="F92" s="45">
        <f t="shared" si="0"/>
        <v>100</v>
      </c>
    </row>
    <row r="93" spans="1:6" ht="12.75" customHeight="1" x14ac:dyDescent="0.35">
      <c r="A93" s="63">
        <v>6422</v>
      </c>
      <c r="B93" s="64" t="s">
        <v>189</v>
      </c>
      <c r="C93" s="247" t="s">
        <v>190</v>
      </c>
      <c r="D93" s="194">
        <v>17561.96</v>
      </c>
      <c r="E93" s="194">
        <v>22053.01</v>
      </c>
      <c r="F93" s="45">
        <f t="shared" si="0"/>
        <v>125.57260123585294</v>
      </c>
    </row>
    <row r="94" spans="1:6" ht="12.75" customHeight="1" x14ac:dyDescent="0.35">
      <c r="A94" s="63">
        <v>6423</v>
      </c>
      <c r="B94" s="64" t="s">
        <v>191</v>
      </c>
      <c r="C94" s="247" t="s">
        <v>192</v>
      </c>
      <c r="D94" s="194">
        <v>1659</v>
      </c>
      <c r="E94" s="194">
        <v>1924.44</v>
      </c>
      <c r="F94" s="45">
        <f t="shared" si="0"/>
        <v>116.00000000000001</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331.25</v>
      </c>
      <c r="E97" s="194">
        <v>0</v>
      </c>
      <c r="F97" s="45">
        <f t="shared" si="0"/>
        <v>0</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s="67" customFormat="1" ht="23.25" x14ac:dyDescent="0.35">
      <c r="A106" s="70">
        <v>65</v>
      </c>
      <c r="B106" s="65" t="s">
        <v>215</v>
      </c>
      <c r="C106" s="278" t="s">
        <v>216</v>
      </c>
      <c r="D106" s="336">
        <f>D107+D112+D120+D124</f>
        <v>25759.510000000002</v>
      </c>
      <c r="E106" s="336">
        <f>E107+E112+E120+E124</f>
        <v>23529.4</v>
      </c>
      <c r="F106" s="71">
        <f t="shared" si="0"/>
        <v>91.342576003969029</v>
      </c>
    </row>
    <row r="107" spans="1:6" ht="12.75" customHeight="1" x14ac:dyDescent="0.35">
      <c r="A107" s="63">
        <v>651</v>
      </c>
      <c r="B107" s="64" t="s">
        <v>217</v>
      </c>
      <c r="C107" s="247" t="s">
        <v>218</v>
      </c>
      <c r="D107" s="60">
        <f t="shared" ref="D107:E107" si="19">SUM(D108:D111)</f>
        <v>12.5</v>
      </c>
      <c r="E107" s="60">
        <f t="shared" si="19"/>
        <v>0</v>
      </c>
      <c r="F107" s="45">
        <f t="shared" si="0"/>
        <v>0</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12.5</v>
      </c>
      <c r="E111" s="194">
        <v>0</v>
      </c>
      <c r="F111" s="45">
        <f t="shared" si="0"/>
        <v>0</v>
      </c>
    </row>
    <row r="112" spans="1:6" ht="12.75" customHeight="1" x14ac:dyDescent="0.35">
      <c r="A112" s="63">
        <v>652</v>
      </c>
      <c r="B112" s="64" t="s">
        <v>227</v>
      </c>
      <c r="C112" s="247" t="s">
        <v>228</v>
      </c>
      <c r="D112" s="60">
        <f t="shared" ref="D112:E112" si="20">SUM(D113:D119)</f>
        <v>1643.0700000000002</v>
      </c>
      <c r="E112" s="60">
        <f t="shared" si="20"/>
        <v>258.54000000000002</v>
      </c>
      <c r="F112" s="45">
        <f t="shared" si="0"/>
        <v>15.735178659460644</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0</v>
      </c>
      <c r="E114" s="194">
        <v>0</v>
      </c>
      <c r="F114" s="45" t="str">
        <f t="shared" si="0"/>
        <v>-</v>
      </c>
    </row>
    <row r="115" spans="1:6" ht="12.75" customHeight="1" x14ac:dyDescent="0.35">
      <c r="A115" s="63">
        <v>6524</v>
      </c>
      <c r="B115" s="64" t="s">
        <v>233</v>
      </c>
      <c r="C115" s="247" t="s">
        <v>234</v>
      </c>
      <c r="D115" s="194">
        <v>37.93</v>
      </c>
      <c r="E115" s="194">
        <v>258.54000000000002</v>
      </c>
      <c r="F115" s="45">
        <f t="shared" si="0"/>
        <v>681.62404429211711</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1605.14</v>
      </c>
      <c r="E117" s="194">
        <v>0</v>
      </c>
      <c r="F117" s="45">
        <f t="shared" si="0"/>
        <v>0</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24103.940000000002</v>
      </c>
      <c r="E120" s="60">
        <f t="shared" si="21"/>
        <v>23270.86</v>
      </c>
      <c r="F120" s="45">
        <f t="shared" si="0"/>
        <v>96.543801552775193</v>
      </c>
    </row>
    <row r="121" spans="1:6" ht="12.75" customHeight="1" x14ac:dyDescent="0.35">
      <c r="A121" s="63">
        <v>6531</v>
      </c>
      <c r="B121" s="64" t="s">
        <v>245</v>
      </c>
      <c r="C121" s="247" t="s">
        <v>246</v>
      </c>
      <c r="D121" s="194">
        <v>1509.56</v>
      </c>
      <c r="E121" s="194">
        <v>171.2</v>
      </c>
      <c r="F121" s="45">
        <f t="shared" si="0"/>
        <v>11.341053022072657</v>
      </c>
    </row>
    <row r="122" spans="1:6" ht="12.75" customHeight="1" x14ac:dyDescent="0.35">
      <c r="A122" s="63">
        <v>6532</v>
      </c>
      <c r="B122" s="64" t="s">
        <v>247</v>
      </c>
      <c r="C122" s="247" t="s">
        <v>248</v>
      </c>
      <c r="D122" s="194">
        <v>22594.38</v>
      </c>
      <c r="E122" s="194">
        <v>23099.66</v>
      </c>
      <c r="F122" s="45">
        <f t="shared" si="0"/>
        <v>102.23630832091874</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v>0</v>
      </c>
      <c r="E124" s="192">
        <v>0</v>
      </c>
      <c r="F124" s="71" t="str">
        <f t="shared" si="0"/>
        <v>-</v>
      </c>
    </row>
    <row r="125" spans="1:6" ht="23.25" x14ac:dyDescent="0.35">
      <c r="A125" s="63">
        <v>66</v>
      </c>
      <c r="B125" s="182" t="s">
        <v>253</v>
      </c>
      <c r="C125" s="247" t="s">
        <v>254</v>
      </c>
      <c r="D125" s="60">
        <f t="shared" ref="D125:E125" si="22">D126+D129</f>
        <v>1374.02</v>
      </c>
      <c r="E125" s="60">
        <f t="shared" si="22"/>
        <v>874</v>
      </c>
      <c r="F125" s="45">
        <f t="shared" si="0"/>
        <v>63.608972212922666</v>
      </c>
    </row>
    <row r="126" spans="1:6" ht="12.75" customHeight="1" x14ac:dyDescent="0.35">
      <c r="A126" s="63">
        <v>661</v>
      </c>
      <c r="B126" s="65" t="s">
        <v>255</v>
      </c>
      <c r="C126" s="247" t="s">
        <v>256</v>
      </c>
      <c r="D126" s="60">
        <f t="shared" ref="D126:E126" si="23">SUM(D127:D128)</f>
        <v>1374.02</v>
      </c>
      <c r="E126" s="60">
        <f t="shared" si="23"/>
        <v>874</v>
      </c>
      <c r="F126" s="45">
        <f t="shared" si="0"/>
        <v>63.608972212922666</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1374.02</v>
      </c>
      <c r="E128" s="194">
        <v>874</v>
      </c>
      <c r="F128" s="45">
        <f t="shared" si="0"/>
        <v>63.608972212922666</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v>0</v>
      </c>
      <c r="E130" s="194">
        <v>0</v>
      </c>
      <c r="F130" s="45" t="str">
        <f t="shared" si="0"/>
        <v>-</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0</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0</v>
      </c>
      <c r="F135" s="45" t="str">
        <f t="shared" si="26"/>
        <v>-</v>
      </c>
    </row>
    <row r="136" spans="1:6" ht="12.75" customHeight="1" x14ac:dyDescent="0.35">
      <c r="A136" s="63">
        <v>6711</v>
      </c>
      <c r="B136" s="65" t="s">
        <v>275</v>
      </c>
      <c r="C136" s="247" t="s">
        <v>276</v>
      </c>
      <c r="D136" s="194">
        <v>0</v>
      </c>
      <c r="E136" s="194">
        <v>0</v>
      </c>
      <c r="F136" s="45" t="str">
        <f t="shared" si="26"/>
        <v>-</v>
      </c>
    </row>
    <row r="137" spans="1:6" ht="23.25" x14ac:dyDescent="0.35">
      <c r="A137" s="63">
        <v>6712</v>
      </c>
      <c r="B137" s="182" t="s">
        <v>277</v>
      </c>
      <c r="C137" s="247" t="s">
        <v>278</v>
      </c>
      <c r="D137" s="194">
        <v>0</v>
      </c>
      <c r="E137" s="194">
        <v>0</v>
      </c>
      <c r="F137" s="45" t="str">
        <f t="shared" si="26"/>
        <v>-</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8559.61</v>
      </c>
      <c r="E140" s="60">
        <f t="shared" si="28"/>
        <v>0</v>
      </c>
      <c r="F140" s="45">
        <f t="shared" si="26"/>
        <v>0</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8559.61</v>
      </c>
      <c r="E151" s="194">
        <v>0</v>
      </c>
      <c r="F151" s="45">
        <f t="shared" si="26"/>
        <v>0</v>
      </c>
    </row>
    <row r="152" spans="1:6" ht="12.75" customHeight="1" x14ac:dyDescent="0.35">
      <c r="A152" s="63">
        <v>3</v>
      </c>
      <c r="B152" s="64" t="s">
        <v>307</v>
      </c>
      <c r="C152" s="247" t="s">
        <v>13</v>
      </c>
      <c r="D152" s="60">
        <f>D153+D164+D202+D221+D230+D262+D273</f>
        <v>809957.16</v>
      </c>
      <c r="E152" s="60">
        <f>E153+E164+E202+E221+E230+E262+E273</f>
        <v>834635.58</v>
      </c>
      <c r="F152" s="45">
        <f t="shared" si="26"/>
        <v>103.04687966459855</v>
      </c>
    </row>
    <row r="153" spans="1:6" ht="12.75" customHeight="1" x14ac:dyDescent="0.35">
      <c r="A153" s="63">
        <v>31</v>
      </c>
      <c r="B153" s="64" t="s">
        <v>308</v>
      </c>
      <c r="C153" s="247" t="s">
        <v>309</v>
      </c>
      <c r="D153" s="60">
        <f t="shared" ref="D153:E153" si="30">D154+D159+D160</f>
        <v>183959.37</v>
      </c>
      <c r="E153" s="60">
        <f t="shared" si="30"/>
        <v>197059.51</v>
      </c>
      <c r="F153" s="45">
        <f t="shared" si="26"/>
        <v>107.12121377671605</v>
      </c>
    </row>
    <row r="154" spans="1:6" ht="12.75" customHeight="1" x14ac:dyDescent="0.35">
      <c r="A154" s="63">
        <v>311</v>
      </c>
      <c r="B154" s="64" t="s">
        <v>310</v>
      </c>
      <c r="C154" s="247" t="s">
        <v>311</v>
      </c>
      <c r="D154" s="60">
        <f t="shared" ref="D154:E154" si="31">SUM(D155:D158)</f>
        <v>152068.1</v>
      </c>
      <c r="E154" s="60">
        <f t="shared" si="31"/>
        <v>163141.23000000001</v>
      </c>
      <c r="F154" s="45">
        <f t="shared" si="26"/>
        <v>107.28169155792702</v>
      </c>
    </row>
    <row r="155" spans="1:6" ht="12.75" customHeight="1" x14ac:dyDescent="0.35">
      <c r="A155" s="63">
        <v>3111</v>
      </c>
      <c r="B155" s="64" t="s">
        <v>312</v>
      </c>
      <c r="C155" s="247" t="s">
        <v>313</v>
      </c>
      <c r="D155" s="194">
        <v>152068.1</v>
      </c>
      <c r="E155" s="194">
        <v>163141.23000000001</v>
      </c>
      <c r="F155" s="45">
        <f t="shared" si="26"/>
        <v>107.28169155792702</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6800</v>
      </c>
      <c r="E159" s="194">
        <v>7000</v>
      </c>
      <c r="F159" s="45">
        <f t="shared" si="26"/>
        <v>102.94117647058823</v>
      </c>
    </row>
    <row r="160" spans="1:6" ht="12.75" customHeight="1" x14ac:dyDescent="0.35">
      <c r="A160" s="63">
        <v>313</v>
      </c>
      <c r="B160" s="65" t="s">
        <v>322</v>
      </c>
      <c r="C160" s="247" t="s">
        <v>323</v>
      </c>
      <c r="D160" s="60">
        <f t="shared" ref="D160:E160" si="32">SUM(D161:D163)</f>
        <v>25091.27</v>
      </c>
      <c r="E160" s="60">
        <f t="shared" si="32"/>
        <v>26918.28</v>
      </c>
      <c r="F160" s="45">
        <f t="shared" si="26"/>
        <v>107.28145685730534</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25091.27</v>
      </c>
      <c r="E162" s="194">
        <v>26918.28</v>
      </c>
      <c r="F162" s="45">
        <f t="shared" si="26"/>
        <v>107.28145685730534</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451053.38</v>
      </c>
      <c r="E164" s="60">
        <f>E165+E170+E178+E188+E189+E194</f>
        <v>499706.25</v>
      </c>
      <c r="F164" s="45">
        <f t="shared" si="26"/>
        <v>110.7864993717595</v>
      </c>
    </row>
    <row r="165" spans="1:6" ht="12.75" customHeight="1" x14ac:dyDescent="0.35">
      <c r="A165" s="63">
        <v>321</v>
      </c>
      <c r="B165" s="64" t="s">
        <v>332</v>
      </c>
      <c r="C165" s="247" t="s">
        <v>333</v>
      </c>
      <c r="D165" s="60">
        <f t="shared" ref="D165:E165" si="33">SUM(D166:D169)</f>
        <v>10612.09</v>
      </c>
      <c r="E165" s="60">
        <f t="shared" si="33"/>
        <v>20702.560000000001</v>
      </c>
      <c r="F165" s="45">
        <f t="shared" si="26"/>
        <v>195.08466287036768</v>
      </c>
    </row>
    <row r="166" spans="1:6" ht="12.75" customHeight="1" x14ac:dyDescent="0.35">
      <c r="A166" s="63">
        <v>3211</v>
      </c>
      <c r="B166" s="64" t="s">
        <v>334</v>
      </c>
      <c r="C166" s="247" t="s">
        <v>335</v>
      </c>
      <c r="D166" s="194">
        <v>1205.7</v>
      </c>
      <c r="E166" s="194">
        <v>12263.6</v>
      </c>
      <c r="F166" s="45">
        <f t="shared" si="26"/>
        <v>1017.1352741146222</v>
      </c>
    </row>
    <row r="167" spans="1:6" ht="12.75" customHeight="1" x14ac:dyDescent="0.35">
      <c r="A167" s="63">
        <v>3212</v>
      </c>
      <c r="B167" s="64" t="s">
        <v>336</v>
      </c>
      <c r="C167" s="247" t="s">
        <v>337</v>
      </c>
      <c r="D167" s="194">
        <v>5317.89</v>
      </c>
      <c r="E167" s="194">
        <v>5559.76</v>
      </c>
      <c r="F167" s="45">
        <f t="shared" si="26"/>
        <v>104.54823247566235</v>
      </c>
    </row>
    <row r="168" spans="1:6" ht="12.75" customHeight="1" x14ac:dyDescent="0.35">
      <c r="A168" s="63">
        <v>3213</v>
      </c>
      <c r="B168" s="64" t="s">
        <v>338</v>
      </c>
      <c r="C168" s="247" t="s">
        <v>339</v>
      </c>
      <c r="D168" s="194">
        <v>30</v>
      </c>
      <c r="E168" s="194">
        <v>1168.2</v>
      </c>
      <c r="F168" s="45">
        <f t="shared" si="26"/>
        <v>3894.0000000000005</v>
      </c>
    </row>
    <row r="169" spans="1:6" ht="12.75" customHeight="1" x14ac:dyDescent="0.35">
      <c r="A169" s="63">
        <v>3214</v>
      </c>
      <c r="B169" s="64" t="s">
        <v>340</v>
      </c>
      <c r="C169" s="247" t="s">
        <v>341</v>
      </c>
      <c r="D169" s="194">
        <v>4058.5</v>
      </c>
      <c r="E169" s="194">
        <v>1711</v>
      </c>
      <c r="F169" s="45">
        <f t="shared" si="26"/>
        <v>42.158432918565971</v>
      </c>
    </row>
    <row r="170" spans="1:6" ht="12.75" customHeight="1" x14ac:dyDescent="0.35">
      <c r="A170" s="63">
        <v>322</v>
      </c>
      <c r="B170" s="64" t="s">
        <v>342</v>
      </c>
      <c r="C170" s="247" t="s">
        <v>343</v>
      </c>
      <c r="D170" s="60">
        <f t="shared" ref="D170:E170" si="34">SUM(D171:D177)</f>
        <v>56275.69</v>
      </c>
      <c r="E170" s="60">
        <f t="shared" si="34"/>
        <v>54685.09</v>
      </c>
      <c r="F170" s="45">
        <f t="shared" si="26"/>
        <v>97.173557534345633</v>
      </c>
    </row>
    <row r="171" spans="1:6" ht="12.75" customHeight="1" x14ac:dyDescent="0.35">
      <c r="A171" s="63">
        <v>3221</v>
      </c>
      <c r="B171" s="64" t="s">
        <v>344</v>
      </c>
      <c r="C171" s="247" t="s">
        <v>345</v>
      </c>
      <c r="D171" s="194">
        <v>8629.15</v>
      </c>
      <c r="E171" s="194">
        <v>12023.15</v>
      </c>
      <c r="F171" s="45">
        <f t="shared" si="26"/>
        <v>139.33179977170406</v>
      </c>
    </row>
    <row r="172" spans="1:6" ht="12.75" customHeight="1" x14ac:dyDescent="0.35">
      <c r="A172" s="63">
        <v>3222</v>
      </c>
      <c r="B172" s="64" t="s">
        <v>346</v>
      </c>
      <c r="C172" s="247" t="s">
        <v>347</v>
      </c>
      <c r="D172" s="194">
        <v>0</v>
      </c>
      <c r="E172" s="194">
        <v>0</v>
      </c>
      <c r="F172" s="45" t="str">
        <f t="shared" si="26"/>
        <v>-</v>
      </c>
    </row>
    <row r="173" spans="1:6" ht="12.75" customHeight="1" x14ac:dyDescent="0.35">
      <c r="A173" s="63">
        <v>3223</v>
      </c>
      <c r="B173" s="65" t="s">
        <v>348</v>
      </c>
      <c r="C173" s="247" t="s">
        <v>349</v>
      </c>
      <c r="D173" s="194">
        <v>25808.57</v>
      </c>
      <c r="E173" s="194">
        <v>42170.02</v>
      </c>
      <c r="F173" s="45">
        <f t="shared" si="26"/>
        <v>163.39541477888932</v>
      </c>
    </row>
    <row r="174" spans="1:6" ht="12.75" customHeight="1" x14ac:dyDescent="0.35">
      <c r="A174" s="63">
        <v>3224</v>
      </c>
      <c r="B174" s="65" t="s">
        <v>350</v>
      </c>
      <c r="C174" s="247" t="s">
        <v>351</v>
      </c>
      <c r="D174" s="194">
        <v>20319.11</v>
      </c>
      <c r="E174" s="194">
        <v>353.86</v>
      </c>
      <c r="F174" s="45">
        <f t="shared" si="26"/>
        <v>1.7415132847846189</v>
      </c>
    </row>
    <row r="175" spans="1:6" ht="12.75" customHeight="1" x14ac:dyDescent="0.35">
      <c r="A175" s="63">
        <v>3225</v>
      </c>
      <c r="B175" s="65" t="s">
        <v>352</v>
      </c>
      <c r="C175" s="247" t="s">
        <v>353</v>
      </c>
      <c r="D175" s="194">
        <v>1518.86</v>
      </c>
      <c r="E175" s="194">
        <v>138.06</v>
      </c>
      <c r="F175" s="45">
        <f t="shared" si="26"/>
        <v>9.089712020857748</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0</v>
      </c>
      <c r="E177" s="194">
        <v>0</v>
      </c>
      <c r="F177" s="45" t="str">
        <f t="shared" si="26"/>
        <v>-</v>
      </c>
    </row>
    <row r="178" spans="1:6" ht="12.75" customHeight="1" x14ac:dyDescent="0.35">
      <c r="A178" s="63">
        <v>323</v>
      </c>
      <c r="B178" s="65" t="s">
        <v>358</v>
      </c>
      <c r="C178" s="247" t="s">
        <v>359</v>
      </c>
      <c r="D178" s="60">
        <f t="shared" ref="D178:E178" si="35">SUM(D179:D187)</f>
        <v>317489.48000000004</v>
      </c>
      <c r="E178" s="60">
        <f t="shared" si="35"/>
        <v>391422.1</v>
      </c>
      <c r="F178" s="45">
        <f t="shared" si="26"/>
        <v>123.28663614303062</v>
      </c>
    </row>
    <row r="179" spans="1:6" ht="12.75" customHeight="1" x14ac:dyDescent="0.35">
      <c r="A179" s="63">
        <v>3231</v>
      </c>
      <c r="B179" s="65" t="s">
        <v>360</v>
      </c>
      <c r="C179" s="247" t="s">
        <v>361</v>
      </c>
      <c r="D179" s="194">
        <v>7245.8</v>
      </c>
      <c r="E179" s="194">
        <v>13399.77</v>
      </c>
      <c r="F179" s="45">
        <f t="shared" si="26"/>
        <v>184.93154655110547</v>
      </c>
    </row>
    <row r="180" spans="1:6" ht="12.75" customHeight="1" x14ac:dyDescent="0.35">
      <c r="A180" s="63">
        <v>3232</v>
      </c>
      <c r="B180" s="65" t="s">
        <v>362</v>
      </c>
      <c r="C180" s="247" t="s">
        <v>363</v>
      </c>
      <c r="D180" s="194">
        <v>146547.16</v>
      </c>
      <c r="E180" s="194">
        <v>143901.06</v>
      </c>
      <c r="F180" s="45">
        <f t="shared" si="26"/>
        <v>98.194369648650977</v>
      </c>
    </row>
    <row r="181" spans="1:6" ht="12.75" customHeight="1" x14ac:dyDescent="0.35">
      <c r="A181" s="63">
        <v>3233</v>
      </c>
      <c r="B181" s="65" t="s">
        <v>364</v>
      </c>
      <c r="C181" s="247" t="s">
        <v>365</v>
      </c>
      <c r="D181" s="194">
        <v>4614.38</v>
      </c>
      <c r="E181" s="194">
        <v>10351.709999999999</v>
      </c>
      <c r="F181" s="45">
        <f t="shared" si="26"/>
        <v>224.3358804433098</v>
      </c>
    </row>
    <row r="182" spans="1:6" ht="12.75" customHeight="1" x14ac:dyDescent="0.35">
      <c r="A182" s="63">
        <v>3234</v>
      </c>
      <c r="B182" s="65" t="s">
        <v>366</v>
      </c>
      <c r="C182" s="247" t="s">
        <v>367</v>
      </c>
      <c r="D182" s="194">
        <v>21342.36</v>
      </c>
      <c r="E182" s="194">
        <v>75226.990000000005</v>
      </c>
      <c r="F182" s="45">
        <f t="shared" si="26"/>
        <v>352.47737363628016</v>
      </c>
    </row>
    <row r="183" spans="1:6" ht="12.75" customHeight="1" x14ac:dyDescent="0.35">
      <c r="A183" s="63">
        <v>3235</v>
      </c>
      <c r="B183" s="64" t="s">
        <v>368</v>
      </c>
      <c r="C183" s="247" t="s">
        <v>369</v>
      </c>
      <c r="D183" s="194">
        <v>7145</v>
      </c>
      <c r="E183" s="194">
        <v>3190</v>
      </c>
      <c r="F183" s="45">
        <f t="shared" si="26"/>
        <v>44.646606018194539</v>
      </c>
    </row>
    <row r="184" spans="1:6" ht="12.75" customHeight="1" x14ac:dyDescent="0.35">
      <c r="A184" s="63">
        <v>3236</v>
      </c>
      <c r="B184" s="64" t="s">
        <v>370</v>
      </c>
      <c r="C184" s="247" t="s">
        <v>371</v>
      </c>
      <c r="D184" s="194">
        <v>12446.95</v>
      </c>
      <c r="E184" s="194">
        <v>6051.19</v>
      </c>
      <c r="F184" s="45">
        <f t="shared" si="26"/>
        <v>48.615845648934069</v>
      </c>
    </row>
    <row r="185" spans="1:6" ht="12.75" customHeight="1" x14ac:dyDescent="0.35">
      <c r="A185" s="63">
        <v>3237</v>
      </c>
      <c r="B185" s="64" t="s">
        <v>372</v>
      </c>
      <c r="C185" s="247" t="s">
        <v>373</v>
      </c>
      <c r="D185" s="194">
        <v>103994.71</v>
      </c>
      <c r="E185" s="194">
        <v>128468.5</v>
      </c>
      <c r="F185" s="45">
        <f t="shared" si="26"/>
        <v>123.53368743467816</v>
      </c>
    </row>
    <row r="186" spans="1:6" ht="12.75" customHeight="1" x14ac:dyDescent="0.35">
      <c r="A186" s="63">
        <v>3238</v>
      </c>
      <c r="B186" s="64" t="s">
        <v>374</v>
      </c>
      <c r="C186" s="247" t="s">
        <v>375</v>
      </c>
      <c r="D186" s="194">
        <v>4172.1000000000004</v>
      </c>
      <c r="E186" s="194">
        <v>6320.88</v>
      </c>
      <c r="F186" s="45">
        <f t="shared" si="26"/>
        <v>151.50355935859639</v>
      </c>
    </row>
    <row r="187" spans="1:6" ht="12.75" customHeight="1" x14ac:dyDescent="0.35">
      <c r="A187" s="63">
        <v>3239</v>
      </c>
      <c r="B187" s="64" t="s">
        <v>376</v>
      </c>
      <c r="C187" s="247" t="s">
        <v>377</v>
      </c>
      <c r="D187" s="194">
        <v>9981.02</v>
      </c>
      <c r="E187" s="194">
        <v>4512</v>
      </c>
      <c r="F187" s="45">
        <f t="shared" si="26"/>
        <v>45.205800609556938</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v>0</v>
      </c>
      <c r="E190" s="192">
        <v>0</v>
      </c>
      <c r="F190" s="71" t="str">
        <f>IF(D190&lt;&gt;0,IF(E190/D190&gt;=100,"&gt;&gt;100",E190/D190*100),"-")</f>
        <v>-</v>
      </c>
    </row>
    <row r="191" spans="1:6" ht="12.75" customHeight="1" x14ac:dyDescent="0.35">
      <c r="A191" s="70" t="s">
        <v>384</v>
      </c>
      <c r="B191" s="65" t="s">
        <v>385</v>
      </c>
      <c r="C191" s="277" t="s">
        <v>384</v>
      </c>
      <c r="D191" s="192">
        <v>0</v>
      </c>
      <c r="E191" s="192">
        <v>0</v>
      </c>
      <c r="F191" s="71" t="str">
        <f>IF(D191&lt;&gt;0,IF(E191/D191&gt;=100,"&gt;&gt;100",E191/D191*100),"-")</f>
        <v>-</v>
      </c>
    </row>
    <row r="192" spans="1:6" ht="12.75" customHeight="1" x14ac:dyDescent="0.35">
      <c r="A192" s="70" t="s">
        <v>386</v>
      </c>
      <c r="B192" s="65" t="s">
        <v>387</v>
      </c>
      <c r="C192" s="277" t="s">
        <v>386</v>
      </c>
      <c r="D192" s="192">
        <v>0</v>
      </c>
      <c r="E192" s="192">
        <v>0</v>
      </c>
      <c r="F192" s="71" t="str">
        <f>IF(D192&lt;&gt;0,IF(E192/D192&gt;=100,"&gt;&gt;100",E192/D192*100),"-")</f>
        <v>-</v>
      </c>
    </row>
    <row r="193" spans="1:6" ht="12.75" customHeight="1" x14ac:dyDescent="0.35">
      <c r="A193" s="70" t="s">
        <v>388</v>
      </c>
      <c r="B193" s="65" t="s">
        <v>389</v>
      </c>
      <c r="C193" s="277" t="s">
        <v>388</v>
      </c>
      <c r="D193" s="192">
        <v>0</v>
      </c>
      <c r="E193" s="192">
        <v>0</v>
      </c>
      <c r="F193" s="71" t="str">
        <f>IF(D193&lt;&gt;0,IF(E193/D193&gt;=100,"&gt;&gt;100",E193/D193*100),"-")</f>
        <v>-</v>
      </c>
    </row>
    <row r="194" spans="1:6" ht="12.75" customHeight="1" x14ac:dyDescent="0.35">
      <c r="A194" s="63">
        <v>329</v>
      </c>
      <c r="B194" s="64" t="s">
        <v>390</v>
      </c>
      <c r="C194" s="247" t="s">
        <v>391</v>
      </c>
      <c r="D194" s="60">
        <f t="shared" ref="D194:E194" si="36">SUM(D195:D201)</f>
        <v>66676.12</v>
      </c>
      <c r="E194" s="60">
        <f t="shared" si="36"/>
        <v>32896.5</v>
      </c>
      <c r="F194" s="45">
        <f t="shared" si="26"/>
        <v>49.337753906496062</v>
      </c>
    </row>
    <row r="195" spans="1:6" ht="12.75" customHeight="1" x14ac:dyDescent="0.35">
      <c r="A195" s="63">
        <v>3291</v>
      </c>
      <c r="B195" s="183" t="s">
        <v>392</v>
      </c>
      <c r="C195" s="247" t="s">
        <v>393</v>
      </c>
      <c r="D195" s="194">
        <v>24227.42</v>
      </c>
      <c r="E195" s="194">
        <v>1445.18</v>
      </c>
      <c r="F195" s="45">
        <f t="shared" si="26"/>
        <v>5.9650594244042505</v>
      </c>
    </row>
    <row r="196" spans="1:6" ht="12.75" customHeight="1" x14ac:dyDescent="0.35">
      <c r="A196" s="63">
        <v>3292</v>
      </c>
      <c r="B196" s="64" t="s">
        <v>394</v>
      </c>
      <c r="C196" s="247" t="s">
        <v>395</v>
      </c>
      <c r="D196" s="194">
        <v>0</v>
      </c>
      <c r="E196" s="194">
        <v>0</v>
      </c>
      <c r="F196" s="45" t="str">
        <f t="shared" si="26"/>
        <v>-</v>
      </c>
    </row>
    <row r="197" spans="1:6" ht="12.75" customHeight="1" x14ac:dyDescent="0.35">
      <c r="A197" s="63">
        <v>3293</v>
      </c>
      <c r="B197" s="64" t="s">
        <v>396</v>
      </c>
      <c r="C197" s="247" t="s">
        <v>397</v>
      </c>
      <c r="D197" s="194">
        <v>21959.05</v>
      </c>
      <c r="E197" s="194">
        <v>18650.240000000002</v>
      </c>
      <c r="F197" s="45">
        <f t="shared" si="26"/>
        <v>84.931907345718514</v>
      </c>
    </row>
    <row r="198" spans="1:6" ht="12.75" customHeight="1" x14ac:dyDescent="0.35">
      <c r="A198" s="63">
        <v>3294</v>
      </c>
      <c r="B198" s="64" t="s">
        <v>398</v>
      </c>
      <c r="C198" s="247" t="s">
        <v>399</v>
      </c>
      <c r="D198" s="194">
        <v>960.92</v>
      </c>
      <c r="E198" s="194">
        <v>960.92</v>
      </c>
      <c r="F198" s="45">
        <f t="shared" si="26"/>
        <v>100</v>
      </c>
    </row>
    <row r="199" spans="1:6" ht="12.75" customHeight="1" x14ac:dyDescent="0.35">
      <c r="A199" s="63">
        <v>3295</v>
      </c>
      <c r="B199" s="64" t="s">
        <v>400</v>
      </c>
      <c r="C199" s="247" t="s">
        <v>401</v>
      </c>
      <c r="D199" s="194">
        <v>9958.58</v>
      </c>
      <c r="E199" s="194">
        <v>8878.81</v>
      </c>
      <c r="F199" s="45">
        <f t="shared" si="26"/>
        <v>89.157389909003086</v>
      </c>
    </row>
    <row r="200" spans="1:6" ht="12.75" customHeight="1" x14ac:dyDescent="0.35">
      <c r="A200" s="63" t="s">
        <v>402</v>
      </c>
      <c r="B200" s="64" t="s">
        <v>403</v>
      </c>
      <c r="C200" s="247" t="s">
        <v>402</v>
      </c>
      <c r="D200" s="194">
        <v>0</v>
      </c>
      <c r="E200" s="194">
        <v>0</v>
      </c>
      <c r="F200" s="45" t="str">
        <f t="shared" si="26"/>
        <v>-</v>
      </c>
    </row>
    <row r="201" spans="1:6" ht="12.75" customHeight="1" x14ac:dyDescent="0.35">
      <c r="A201" s="63">
        <v>3299</v>
      </c>
      <c r="B201" s="64" t="s">
        <v>404</v>
      </c>
      <c r="C201" s="247" t="s">
        <v>405</v>
      </c>
      <c r="D201" s="194">
        <v>9570.15</v>
      </c>
      <c r="E201" s="194">
        <v>2961.35</v>
      </c>
      <c r="F201" s="45">
        <f t="shared" si="26"/>
        <v>30.943611124172559</v>
      </c>
    </row>
    <row r="202" spans="1:6" ht="12.75" customHeight="1" x14ac:dyDescent="0.35">
      <c r="A202" s="63">
        <v>34</v>
      </c>
      <c r="B202" s="183" t="s">
        <v>406</v>
      </c>
      <c r="C202" s="247" t="s">
        <v>407</v>
      </c>
      <c r="D202" s="60">
        <f t="shared" ref="D202:E202" si="37">D203+D208+D216</f>
        <v>2062.2799999999997</v>
      </c>
      <c r="E202" s="60">
        <f t="shared" si="37"/>
        <v>1999.8700000000001</v>
      </c>
      <c r="F202" s="45">
        <f t="shared" si="26"/>
        <v>96.973737804759793</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0</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0</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2062.2799999999997</v>
      </c>
      <c r="E216" s="60">
        <f t="shared" si="40"/>
        <v>1999.8700000000001</v>
      </c>
      <c r="F216" s="45">
        <f t="shared" si="26"/>
        <v>96.973737804759793</v>
      </c>
    </row>
    <row r="217" spans="1:6" ht="12.75" customHeight="1" x14ac:dyDescent="0.35">
      <c r="A217" s="63">
        <v>3431</v>
      </c>
      <c r="B217" s="182" t="s">
        <v>436</v>
      </c>
      <c r="C217" s="247" t="s">
        <v>437</v>
      </c>
      <c r="D217" s="194">
        <v>2061.9299999999998</v>
      </c>
      <c r="E217" s="194">
        <v>1967.15</v>
      </c>
      <c r="F217" s="45">
        <f t="shared" si="26"/>
        <v>95.403335709747665</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0.35</v>
      </c>
      <c r="E219" s="194">
        <v>32.72</v>
      </c>
      <c r="F219" s="45">
        <f t="shared" si="26"/>
        <v>9348.5714285714294</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0</v>
      </c>
      <c r="E221" s="60">
        <f t="shared" si="41"/>
        <v>0</v>
      </c>
      <c r="F221" s="45" t="str">
        <f t="shared" si="26"/>
        <v>-</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23.25" x14ac:dyDescent="0.35">
      <c r="A225" s="63">
        <v>352</v>
      </c>
      <c r="B225" s="65" t="s">
        <v>452</v>
      </c>
      <c r="C225" s="247" t="s">
        <v>453</v>
      </c>
      <c r="D225" s="60">
        <f t="shared" ref="D225:E225" si="43">SUM(D226:D228)</f>
        <v>0</v>
      </c>
      <c r="E225" s="60">
        <f t="shared" si="43"/>
        <v>0</v>
      </c>
      <c r="F225" s="45" t="str">
        <f t="shared" si="26"/>
        <v>-</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0</v>
      </c>
      <c r="E228" s="194">
        <v>0</v>
      </c>
      <c r="F228" s="45" t="str">
        <f t="shared" si="26"/>
        <v>-</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v>0</v>
      </c>
      <c r="E243" s="192">
        <v>0</v>
      </c>
      <c r="F243" s="71" t="str">
        <f t="shared" si="44"/>
        <v>-</v>
      </c>
    </row>
    <row r="244" spans="1:6" ht="11.65" x14ac:dyDescent="0.35">
      <c r="A244" s="70" t="s">
        <v>489</v>
      </c>
      <c r="B244" s="65" t="s">
        <v>135</v>
      </c>
      <c r="C244" s="277" t="s">
        <v>489</v>
      </c>
      <c r="D244" s="192">
        <v>0</v>
      </c>
      <c r="E244" s="192">
        <v>0</v>
      </c>
      <c r="F244" s="71" t="str">
        <f t="shared" si="44"/>
        <v>-</v>
      </c>
    </row>
    <row r="245" spans="1:6" ht="11.65" x14ac:dyDescent="0.35">
      <c r="A245" s="70" t="s">
        <v>490</v>
      </c>
      <c r="B245" s="65" t="s">
        <v>138</v>
      </c>
      <c r="C245" s="277" t="s">
        <v>490</v>
      </c>
      <c r="D245" s="192">
        <v>0</v>
      </c>
      <c r="E245" s="192">
        <v>0</v>
      </c>
      <c r="F245" s="71" t="str">
        <f t="shared" si="44"/>
        <v>-</v>
      </c>
    </row>
    <row r="246" spans="1:6" ht="12.75" customHeight="1" x14ac:dyDescent="0.3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5">
      <c r="A247" s="63" t="s">
        <v>493</v>
      </c>
      <c r="B247" s="64" t="s">
        <v>494</v>
      </c>
      <c r="C247" s="247" t="s">
        <v>493</v>
      </c>
      <c r="D247" s="194">
        <v>0</v>
      </c>
      <c r="E247" s="194">
        <v>0</v>
      </c>
      <c r="F247" s="45" t="str">
        <f t="shared" si="49"/>
        <v>-</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v>0</v>
      </c>
      <c r="E251" s="194">
        <v>0</v>
      </c>
      <c r="F251" s="45" t="str">
        <f t="shared" si="51"/>
        <v>-</v>
      </c>
    </row>
    <row r="252" spans="1:6" ht="23.25" x14ac:dyDescent="0.35">
      <c r="A252" s="63">
        <v>3673</v>
      </c>
      <c r="B252" s="64" t="s">
        <v>503</v>
      </c>
      <c r="C252" s="247" t="s">
        <v>504</v>
      </c>
      <c r="D252" s="194">
        <v>0</v>
      </c>
      <c r="E252" s="194">
        <v>0</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48116.480000000003</v>
      </c>
      <c r="E262" s="60">
        <f t="shared" si="55"/>
        <v>26492.97</v>
      </c>
      <c r="F262" s="45">
        <f t="shared" ref="F262:F268" si="56">IF(D262&lt;&gt;0,IF(E262/D262&gt;=100,"&gt;&gt;100",E262/D262*100),"-")</f>
        <v>55.060075051209068</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48116.480000000003</v>
      </c>
      <c r="E269" s="60">
        <f t="shared" si="58"/>
        <v>26492.97</v>
      </c>
      <c r="F269" s="45">
        <f t="shared" ref="F269:F272" si="59">IF(D269&lt;&gt;0,IF(E269/D269&gt;=100,"&gt;&gt;100",E269/D269*100),"-")</f>
        <v>55.060075051209068</v>
      </c>
    </row>
    <row r="270" spans="1:6" ht="12.75" customHeight="1" x14ac:dyDescent="0.35">
      <c r="A270" s="63">
        <v>3721</v>
      </c>
      <c r="B270" s="65" t="s">
        <v>533</v>
      </c>
      <c r="C270" s="247" t="s">
        <v>534</v>
      </c>
      <c r="D270" s="194">
        <v>41327.72</v>
      </c>
      <c r="E270" s="194">
        <v>19207</v>
      </c>
      <c r="F270" s="45">
        <f t="shared" si="59"/>
        <v>46.4748599729189</v>
      </c>
    </row>
    <row r="271" spans="1:6" ht="12.75" customHeight="1" x14ac:dyDescent="0.35">
      <c r="A271" s="63">
        <v>3722</v>
      </c>
      <c r="B271" s="65" t="s">
        <v>535</v>
      </c>
      <c r="C271" s="247" t="s">
        <v>536</v>
      </c>
      <c r="D271" s="194">
        <v>6788.76</v>
      </c>
      <c r="E271" s="194">
        <v>7285.97</v>
      </c>
      <c r="F271" s="45">
        <f t="shared" si="59"/>
        <v>107.32401793552873</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124765.65</v>
      </c>
      <c r="E273" s="60">
        <f t="shared" si="60"/>
        <v>109376.98</v>
      </c>
      <c r="F273" s="45">
        <f t="shared" ref="F273:F277" si="61">IF(D273&lt;&gt;0,IF(E273/D273&gt;=100,"&gt;&gt;100",E273/D273*100),"-")</f>
        <v>87.665940104507939</v>
      </c>
    </row>
    <row r="274" spans="1:6" ht="12.75" customHeight="1" x14ac:dyDescent="0.35">
      <c r="A274" s="63">
        <v>381</v>
      </c>
      <c r="B274" s="64" t="s">
        <v>541</v>
      </c>
      <c r="C274" s="247" t="s">
        <v>542</v>
      </c>
      <c r="D274" s="60">
        <f t="shared" ref="D274:E274" si="62">SUM(D275:D277)</f>
        <v>121265.65</v>
      </c>
      <c r="E274" s="60">
        <f t="shared" si="62"/>
        <v>109376.98</v>
      </c>
      <c r="F274" s="45">
        <f t="shared" si="61"/>
        <v>90.19617674089902</v>
      </c>
    </row>
    <row r="275" spans="1:6" ht="12.75" customHeight="1" x14ac:dyDescent="0.35">
      <c r="A275" s="63">
        <v>3811</v>
      </c>
      <c r="B275" s="64" t="s">
        <v>543</v>
      </c>
      <c r="C275" s="247" t="s">
        <v>544</v>
      </c>
      <c r="D275" s="194">
        <v>121265.65</v>
      </c>
      <c r="E275" s="194">
        <v>109376.98</v>
      </c>
      <c r="F275" s="45">
        <f t="shared" si="61"/>
        <v>90.19617674089902</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3500</v>
      </c>
      <c r="E278" s="60">
        <f t="shared" si="63"/>
        <v>0</v>
      </c>
      <c r="F278" s="45">
        <f t="shared" ref="F278:F282" si="64">IF(D278&lt;&gt;0,IF(E278/D278&gt;=100,"&gt;&gt;100",E278/D278*100),"-")</f>
        <v>0</v>
      </c>
    </row>
    <row r="279" spans="1:6" ht="12.75" customHeight="1" x14ac:dyDescent="0.35">
      <c r="A279" s="63">
        <v>3821</v>
      </c>
      <c r="B279" s="64" t="s">
        <v>551</v>
      </c>
      <c r="C279" s="247" t="s">
        <v>552</v>
      </c>
      <c r="D279" s="194">
        <v>3500</v>
      </c>
      <c r="E279" s="194">
        <v>0</v>
      </c>
      <c r="F279" s="45">
        <f t="shared" si="64"/>
        <v>0</v>
      </c>
    </row>
    <row r="280" spans="1:6" ht="12.75" customHeight="1" x14ac:dyDescent="0.35">
      <c r="A280" s="63">
        <v>3822</v>
      </c>
      <c r="B280" s="64" t="s">
        <v>553</v>
      </c>
      <c r="C280" s="247" t="s">
        <v>554</v>
      </c>
      <c r="D280" s="194">
        <v>0</v>
      </c>
      <c r="E280" s="194">
        <v>0</v>
      </c>
      <c r="F280" s="45" t="str">
        <f t="shared" si="64"/>
        <v>-</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809957.16</v>
      </c>
      <c r="E299" s="60">
        <f>E152-E297+E298</f>
        <v>834635.58</v>
      </c>
      <c r="F299" s="45">
        <f t="shared" si="68"/>
        <v>103.04687966459855</v>
      </c>
    </row>
    <row r="300" spans="1:6" ht="12.75" customHeight="1" x14ac:dyDescent="0.35">
      <c r="A300" s="63" t="s">
        <v>582</v>
      </c>
      <c r="B300" s="64" t="s">
        <v>593</v>
      </c>
      <c r="C300" s="247" t="s">
        <v>594</v>
      </c>
      <c r="D300" s="60">
        <f>IF(D6&gt;=D299,D6-D299,0)</f>
        <v>1121090.77</v>
      </c>
      <c r="E300" s="60">
        <f>IF(E6&gt;=E299,E6-E299,0)</f>
        <v>123084.08000000019</v>
      </c>
      <c r="F300" s="45">
        <f t="shared" si="68"/>
        <v>10.978957573613792</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1039441.88</v>
      </c>
      <c r="E302" s="194">
        <v>1120753.51</v>
      </c>
      <c r="F302" s="45">
        <f t="shared" si="68"/>
        <v>107.82262400279659</v>
      </c>
    </row>
    <row r="303" spans="1:6" ht="12.75" customHeight="1" x14ac:dyDescent="0.35">
      <c r="A303" s="63">
        <v>92221</v>
      </c>
      <c r="B303" s="64" t="s">
        <v>599</v>
      </c>
      <c r="C303" s="247" t="s">
        <v>600</v>
      </c>
      <c r="D303" s="194">
        <v>0</v>
      </c>
      <c r="E303" s="194">
        <v>0</v>
      </c>
      <c r="F303" s="45" t="str">
        <f t="shared" si="68"/>
        <v>-</v>
      </c>
    </row>
    <row r="304" spans="1:6" ht="12.75" customHeight="1" x14ac:dyDescent="0.35">
      <c r="A304" s="63">
        <v>96</v>
      </c>
      <c r="B304" s="220" t="s">
        <v>601</v>
      </c>
      <c r="C304" s="247" t="s">
        <v>602</v>
      </c>
      <c r="D304" s="194">
        <v>692644.47</v>
      </c>
      <c r="E304" s="194">
        <v>441106.1799999997</v>
      </c>
      <c r="F304" s="45">
        <f t="shared" si="68"/>
        <v>63.684357430876439</v>
      </c>
    </row>
    <row r="305" spans="1:6" ht="11.65" x14ac:dyDescent="0.35">
      <c r="A305" s="63">
        <v>9661</v>
      </c>
      <c r="B305" s="220" t="s">
        <v>603</v>
      </c>
      <c r="C305" s="247" t="s">
        <v>604</v>
      </c>
      <c r="D305" s="194">
        <v>882.7</v>
      </c>
      <c r="E305" s="194">
        <v>0</v>
      </c>
      <c r="F305" s="45">
        <f t="shared" si="68"/>
        <v>0</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82" t="s">
        <v>607</v>
      </c>
      <c r="B307" s="383"/>
      <c r="C307" s="171"/>
      <c r="D307" s="43"/>
      <c r="E307" s="43"/>
      <c r="F307" s="44"/>
    </row>
    <row r="308" spans="1:6" ht="12.75" customHeight="1" x14ac:dyDescent="0.35">
      <c r="A308" s="63">
        <v>7</v>
      </c>
      <c r="B308" s="64" t="s">
        <v>608</v>
      </c>
      <c r="C308" s="247" t="s">
        <v>609</v>
      </c>
      <c r="D308" s="60">
        <f t="shared" ref="D308:E308" si="71">D309+D321+D354+D358</f>
        <v>604.5</v>
      </c>
      <c r="E308" s="60">
        <f t="shared" si="71"/>
        <v>0</v>
      </c>
      <c r="F308" s="45">
        <f t="shared" ref="F308:F428" si="72">IF(D308&lt;&gt;0,IF(E308/D308&gt;=100,"&gt;&gt;100",E308/D308*100),"-")</f>
        <v>0</v>
      </c>
    </row>
    <row r="309" spans="1:6" ht="12.75" customHeight="1" x14ac:dyDescent="0.35">
      <c r="A309" s="63">
        <v>71</v>
      </c>
      <c r="B309" s="64" t="s">
        <v>610</v>
      </c>
      <c r="C309" s="247" t="s">
        <v>611</v>
      </c>
      <c r="D309" s="60">
        <f t="shared" ref="D309:E309" si="73">D310+D314</f>
        <v>604.5</v>
      </c>
      <c r="E309" s="60">
        <f t="shared" si="73"/>
        <v>0</v>
      </c>
      <c r="F309" s="45">
        <f t="shared" si="72"/>
        <v>0</v>
      </c>
    </row>
    <row r="310" spans="1:6" ht="11.65" x14ac:dyDescent="0.35">
      <c r="A310" s="63">
        <v>711</v>
      </c>
      <c r="B310" s="64" t="s">
        <v>612</v>
      </c>
      <c r="C310" s="247" t="s">
        <v>613</v>
      </c>
      <c r="D310" s="60">
        <f t="shared" ref="D310:E310" si="74">SUM(D311:D313)</f>
        <v>604.5</v>
      </c>
      <c r="E310" s="60">
        <f t="shared" si="74"/>
        <v>0</v>
      </c>
      <c r="F310" s="45">
        <f t="shared" si="72"/>
        <v>0</v>
      </c>
    </row>
    <row r="311" spans="1:6" ht="12.75" customHeight="1" x14ac:dyDescent="0.35">
      <c r="A311" s="63">
        <v>7111</v>
      </c>
      <c r="B311" s="64" t="s">
        <v>614</v>
      </c>
      <c r="C311" s="247" t="s">
        <v>615</v>
      </c>
      <c r="D311" s="194">
        <v>604.5</v>
      </c>
      <c r="E311" s="194">
        <v>0</v>
      </c>
      <c r="F311" s="45">
        <f t="shared" si="72"/>
        <v>0</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0</v>
      </c>
      <c r="E321" s="60">
        <f t="shared" si="76"/>
        <v>0</v>
      </c>
      <c r="F321" s="45" t="str">
        <f t="shared" si="72"/>
        <v>-</v>
      </c>
    </row>
    <row r="322" spans="1:6" ht="12.75" customHeight="1" x14ac:dyDescent="0.35">
      <c r="A322" s="63">
        <v>721</v>
      </c>
      <c r="B322" s="64" t="s">
        <v>636</v>
      </c>
      <c r="C322" s="247" t="s">
        <v>637</v>
      </c>
      <c r="D322" s="60">
        <f t="shared" ref="D322:E322" si="77">SUM(D323:D326)</f>
        <v>0</v>
      </c>
      <c r="E322" s="60">
        <f t="shared" si="77"/>
        <v>0</v>
      </c>
      <c r="F322" s="45" t="str">
        <f t="shared" si="72"/>
        <v>-</v>
      </c>
    </row>
    <row r="323" spans="1:6" ht="12.75" customHeight="1" x14ac:dyDescent="0.35">
      <c r="A323" s="63">
        <v>7211</v>
      </c>
      <c r="B323" s="64" t="s">
        <v>638</v>
      </c>
      <c r="C323" s="247" t="s">
        <v>639</v>
      </c>
      <c r="D323" s="194">
        <v>0</v>
      </c>
      <c r="E323" s="194">
        <v>0</v>
      </c>
      <c r="F323" s="45" t="str">
        <f t="shared" si="72"/>
        <v>-</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1066729.78</v>
      </c>
      <c r="E360" s="60">
        <f t="shared" si="86"/>
        <v>164365.27999999997</v>
      </c>
      <c r="F360" s="45">
        <f t="shared" si="72"/>
        <v>15.408333308178568</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v>0</v>
      </c>
      <c r="E363" s="194">
        <v>0</v>
      </c>
      <c r="F363" s="45" t="str">
        <f t="shared" si="72"/>
        <v>-</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607776.07000000007</v>
      </c>
      <c r="E373" s="60">
        <f t="shared" si="90"/>
        <v>74896.87999999999</v>
      </c>
      <c r="F373" s="45">
        <f t="shared" si="72"/>
        <v>12.323104461812717</v>
      </c>
    </row>
    <row r="374" spans="1:6" ht="12.75" customHeight="1" x14ac:dyDescent="0.35">
      <c r="A374" s="63">
        <v>421</v>
      </c>
      <c r="B374" s="64" t="s">
        <v>732</v>
      </c>
      <c r="C374" s="247" t="s">
        <v>733</v>
      </c>
      <c r="D374" s="60">
        <f t="shared" ref="D374:E374" si="91">SUM(D375:D378)</f>
        <v>586056.43000000005</v>
      </c>
      <c r="E374" s="60">
        <f t="shared" si="91"/>
        <v>72223.179999999993</v>
      </c>
      <c r="F374" s="45">
        <f t="shared" si="72"/>
        <v>12.323588020354965</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0</v>
      </c>
      <c r="E376" s="194">
        <v>71248.179999999993</v>
      </c>
      <c r="F376" s="45" t="str">
        <f t="shared" si="72"/>
        <v>-</v>
      </c>
    </row>
    <row r="377" spans="1:6" ht="12.75" customHeight="1" x14ac:dyDescent="0.35">
      <c r="A377" s="63">
        <v>4213</v>
      </c>
      <c r="B377" s="64" t="s">
        <v>642</v>
      </c>
      <c r="C377" s="247" t="s">
        <v>736</v>
      </c>
      <c r="D377" s="194">
        <v>585421.43000000005</v>
      </c>
      <c r="E377" s="194">
        <v>975</v>
      </c>
      <c r="F377" s="45">
        <f t="shared" si="72"/>
        <v>0.16654668757172075</v>
      </c>
    </row>
    <row r="378" spans="1:6" ht="12.75" customHeight="1" x14ac:dyDescent="0.35">
      <c r="A378" s="63">
        <v>4214</v>
      </c>
      <c r="B378" s="64" t="s">
        <v>644</v>
      </c>
      <c r="C378" s="247" t="s">
        <v>737</v>
      </c>
      <c r="D378" s="194">
        <v>635</v>
      </c>
      <c r="E378" s="194">
        <v>0</v>
      </c>
      <c r="F378" s="45">
        <f t="shared" si="72"/>
        <v>0</v>
      </c>
    </row>
    <row r="379" spans="1:6" ht="12.75" customHeight="1" x14ac:dyDescent="0.35">
      <c r="A379" s="63">
        <v>422</v>
      </c>
      <c r="B379" s="64" t="s">
        <v>738</v>
      </c>
      <c r="C379" s="247" t="s">
        <v>739</v>
      </c>
      <c r="D379" s="60">
        <f t="shared" ref="D379:E379" si="92">SUM(D380:D387)</f>
        <v>21719.64</v>
      </c>
      <c r="E379" s="60">
        <f t="shared" si="92"/>
        <v>2673.7</v>
      </c>
      <c r="F379" s="45">
        <f t="shared" si="72"/>
        <v>12.31005670443893</v>
      </c>
    </row>
    <row r="380" spans="1:6" ht="12.75" customHeight="1" x14ac:dyDescent="0.35">
      <c r="A380" s="63">
        <v>4221</v>
      </c>
      <c r="B380" s="64" t="s">
        <v>648</v>
      </c>
      <c r="C380" s="247" t="s">
        <v>740</v>
      </c>
      <c r="D380" s="194">
        <v>5850</v>
      </c>
      <c r="E380" s="194">
        <v>2673.7</v>
      </c>
      <c r="F380" s="45">
        <f t="shared" si="72"/>
        <v>45.704273504273502</v>
      </c>
    </row>
    <row r="381" spans="1:6" ht="12.75" customHeight="1" x14ac:dyDescent="0.35">
      <c r="A381" s="63">
        <v>4222</v>
      </c>
      <c r="B381" s="64" t="s">
        <v>741</v>
      </c>
      <c r="C381" s="247" t="s">
        <v>742</v>
      </c>
      <c r="D381" s="194">
        <v>0</v>
      </c>
      <c r="E381" s="194">
        <v>0</v>
      </c>
      <c r="F381" s="45" t="str">
        <f t="shared" si="72"/>
        <v>-</v>
      </c>
    </row>
    <row r="382" spans="1:6" ht="12.75" customHeight="1" x14ac:dyDescent="0.35">
      <c r="A382" s="63">
        <v>4223</v>
      </c>
      <c r="B382" s="64" t="s">
        <v>652</v>
      </c>
      <c r="C382" s="247" t="s">
        <v>743</v>
      </c>
      <c r="D382" s="194">
        <v>0</v>
      </c>
      <c r="E382" s="194">
        <v>0</v>
      </c>
      <c r="F382" s="45" t="str">
        <f t="shared" si="72"/>
        <v>-</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302.48</v>
      </c>
      <c r="E385" s="194">
        <v>0</v>
      </c>
      <c r="F385" s="45">
        <f t="shared" si="72"/>
        <v>0</v>
      </c>
    </row>
    <row r="386" spans="1:6" ht="12.75" customHeight="1" x14ac:dyDescent="0.35">
      <c r="A386" s="63">
        <v>4227</v>
      </c>
      <c r="B386" s="183" t="s">
        <v>660</v>
      </c>
      <c r="C386" s="247" t="s">
        <v>747</v>
      </c>
      <c r="D386" s="194">
        <v>15567.16</v>
      </c>
      <c r="E386" s="194">
        <v>0</v>
      </c>
      <c r="F386" s="45">
        <f t="shared" si="72"/>
        <v>0</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0</v>
      </c>
      <c r="E388" s="60">
        <f t="shared" si="93"/>
        <v>0</v>
      </c>
      <c r="F388" s="45" t="str">
        <f t="shared" si="72"/>
        <v>-</v>
      </c>
    </row>
    <row r="389" spans="1:6" ht="12.75" customHeight="1" x14ac:dyDescent="0.35">
      <c r="A389" s="63">
        <v>4231</v>
      </c>
      <c r="B389" s="64" t="s">
        <v>666</v>
      </c>
      <c r="C389" s="247" t="s">
        <v>751</v>
      </c>
      <c r="D389" s="194">
        <v>0</v>
      </c>
      <c r="E389" s="194">
        <v>0</v>
      </c>
      <c r="F389" s="45" t="str">
        <f t="shared" si="72"/>
        <v>-</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v>0</v>
      </c>
      <c r="E394" s="194">
        <v>0</v>
      </c>
      <c r="F394" s="45" t="str">
        <f t="shared" si="72"/>
        <v>-</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0</v>
      </c>
      <c r="E401" s="60">
        <f t="shared" si="96"/>
        <v>0</v>
      </c>
      <c r="F401" s="45" t="str">
        <f t="shared" si="72"/>
        <v>-</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0</v>
      </c>
      <c r="E404" s="194">
        <v>0</v>
      </c>
      <c r="F404" s="45" t="str">
        <f t="shared" si="72"/>
        <v>-</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458953.71</v>
      </c>
      <c r="E412" s="60">
        <f t="shared" si="100"/>
        <v>89468.4</v>
      </c>
      <c r="F412" s="45">
        <f t="shared" si="72"/>
        <v>19.493992106524203</v>
      </c>
    </row>
    <row r="413" spans="1:6" ht="12.75" customHeight="1" x14ac:dyDescent="0.35">
      <c r="A413" s="63">
        <v>451</v>
      </c>
      <c r="B413" s="64" t="s">
        <v>785</v>
      </c>
      <c r="C413" s="247" t="s">
        <v>786</v>
      </c>
      <c r="D413" s="194">
        <v>458953.71</v>
      </c>
      <c r="E413" s="194">
        <v>89468.4</v>
      </c>
      <c r="F413" s="45">
        <f t="shared" si="72"/>
        <v>19.493992106524203</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1066125.28</v>
      </c>
      <c r="E418" s="60">
        <f t="shared" si="102"/>
        <v>164365.27999999997</v>
      </c>
      <c r="F418" s="45">
        <f t="shared" si="72"/>
        <v>15.417069933844921</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827259.31</v>
      </c>
      <c r="E420" s="194">
        <v>889514.62000000011</v>
      </c>
      <c r="F420" s="45">
        <f t="shared" si="72"/>
        <v>107.5254891963682</v>
      </c>
    </row>
    <row r="421" spans="1:6" ht="12.75" customHeight="1" x14ac:dyDescent="0.35">
      <c r="A421" s="63">
        <v>97</v>
      </c>
      <c r="B421" s="220" t="s">
        <v>801</v>
      </c>
      <c r="C421" s="247" t="s">
        <v>802</v>
      </c>
      <c r="D421" s="194">
        <v>26834.63</v>
      </c>
      <c r="E421" s="194">
        <v>5225.0900000000038</v>
      </c>
      <c r="F421" s="45">
        <f t="shared" si="72"/>
        <v>19.471444174933673</v>
      </c>
    </row>
    <row r="422" spans="1:6" ht="12.75" customHeight="1" x14ac:dyDescent="0.35">
      <c r="A422" s="63" t="s">
        <v>582</v>
      </c>
      <c r="B422" s="64" t="s">
        <v>803</v>
      </c>
      <c r="C422" s="247" t="s">
        <v>804</v>
      </c>
      <c r="D422" s="60">
        <f>D6+D308</f>
        <v>1931652.43</v>
      </c>
      <c r="E422" s="60">
        <f>E6+E308</f>
        <v>957719.66000000015</v>
      </c>
      <c r="F422" s="45">
        <f t="shared" si="72"/>
        <v>49.580330556672671</v>
      </c>
    </row>
    <row r="423" spans="1:6" ht="12.75" customHeight="1" x14ac:dyDescent="0.35">
      <c r="A423" s="63" t="s">
        <v>582</v>
      </c>
      <c r="B423" s="64" t="s">
        <v>805</v>
      </c>
      <c r="C423" s="247" t="s">
        <v>806</v>
      </c>
      <c r="D423" s="60">
        <f t="shared" ref="D423:E423" si="103">D299+D360</f>
        <v>1876686.94</v>
      </c>
      <c r="E423" s="60">
        <f t="shared" si="103"/>
        <v>999000.85999999987</v>
      </c>
      <c r="F423" s="45">
        <f t="shared" si="72"/>
        <v>53.232152827791289</v>
      </c>
    </row>
    <row r="424" spans="1:6" ht="12.75" customHeight="1" x14ac:dyDescent="0.35">
      <c r="A424" s="63" t="s">
        <v>582</v>
      </c>
      <c r="B424" s="64" t="s">
        <v>807</v>
      </c>
      <c r="C424" s="247" t="s">
        <v>808</v>
      </c>
      <c r="D424" s="60">
        <f t="shared" ref="D424:E424" si="104">IF(D422&gt;=D423,D422-D423,0)</f>
        <v>54965.489999999991</v>
      </c>
      <c r="E424" s="60">
        <f t="shared" si="104"/>
        <v>0</v>
      </c>
      <c r="F424" s="45">
        <f t="shared" si="72"/>
        <v>0</v>
      </c>
    </row>
    <row r="425" spans="1:6" ht="12.75" customHeight="1" x14ac:dyDescent="0.35">
      <c r="A425" s="63" t="s">
        <v>582</v>
      </c>
      <c r="B425" s="64" t="s">
        <v>809</v>
      </c>
      <c r="C425" s="247" t="s">
        <v>810</v>
      </c>
      <c r="D425" s="60">
        <f t="shared" ref="D425:E425" si="105">IF(D423&gt;=D422,D423-D422,0)</f>
        <v>0</v>
      </c>
      <c r="E425" s="60">
        <f t="shared" si="105"/>
        <v>41281.199999999721</v>
      </c>
      <c r="F425" s="45" t="str">
        <f t="shared" si="72"/>
        <v>-</v>
      </c>
    </row>
    <row r="426" spans="1:6" ht="12.75" customHeight="1" x14ac:dyDescent="0.35">
      <c r="A426" s="251" t="s">
        <v>811</v>
      </c>
      <c r="B426" s="183" t="s">
        <v>812</v>
      </c>
      <c r="C426" s="252" t="s">
        <v>813</v>
      </c>
      <c r="D426" s="60">
        <f t="shared" ref="D426:E426" si="106">IF(D302-D303+D419-D420&gt;=0,D302-D303+D419-D420,0)</f>
        <v>212182.56999999995</v>
      </c>
      <c r="E426" s="60">
        <f t="shared" si="106"/>
        <v>231238.8899999999</v>
      </c>
      <c r="F426" s="45">
        <f t="shared" si="72"/>
        <v>108.98109585532872</v>
      </c>
    </row>
    <row r="427" spans="1:6" ht="12.75" customHeight="1" x14ac:dyDescent="0.35">
      <c r="A427" s="251" t="s">
        <v>811</v>
      </c>
      <c r="B427" s="64" t="s">
        <v>814</v>
      </c>
      <c r="C427" s="252" t="s">
        <v>815</v>
      </c>
      <c r="D427" s="60">
        <f t="shared" ref="D427:E427" si="107">IF(D303-D302+D420-D419&gt;=0,D303-D302+D420-D419,0)</f>
        <v>0</v>
      </c>
      <c r="E427" s="60">
        <f t="shared" si="107"/>
        <v>0</v>
      </c>
      <c r="F427" s="45" t="str">
        <f t="shared" si="72"/>
        <v>-</v>
      </c>
    </row>
    <row r="428" spans="1:6" ht="23.25" x14ac:dyDescent="0.35">
      <c r="A428" s="249" t="s">
        <v>816</v>
      </c>
      <c r="B428" s="243" t="s">
        <v>817</v>
      </c>
      <c r="C428" s="250" t="s">
        <v>818</v>
      </c>
      <c r="D428" s="81">
        <f t="shared" ref="D428:E428" si="108">D304+D421</f>
        <v>719479.1</v>
      </c>
      <c r="E428" s="81">
        <f t="shared" si="108"/>
        <v>446331.26999999973</v>
      </c>
      <c r="F428" s="61">
        <f t="shared" si="72"/>
        <v>62.03533500834142</v>
      </c>
    </row>
    <row r="429" spans="1:6" s="55" customFormat="1" ht="20.100000000000001" customHeight="1" x14ac:dyDescent="0.35">
      <c r="A429" s="382" t="s">
        <v>819</v>
      </c>
      <c r="B429" s="383"/>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v>0</v>
      </c>
      <c r="E503" s="194">
        <v>0</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0</v>
      </c>
      <c r="F641" s="45" t="str">
        <f t="shared" si="109"/>
        <v>-</v>
      </c>
    </row>
    <row r="642" spans="1:6" ht="12.75" customHeight="1" x14ac:dyDescent="0.35">
      <c r="A642" s="63">
        <v>92223</v>
      </c>
      <c r="B642" s="64" t="s">
        <v>1234</v>
      </c>
      <c r="C642" s="247" t="s">
        <v>1235</v>
      </c>
      <c r="D642" s="194">
        <v>3000</v>
      </c>
      <c r="E642" s="194">
        <v>0</v>
      </c>
      <c r="F642" s="45">
        <f t="shared" si="109"/>
        <v>0</v>
      </c>
    </row>
    <row r="643" spans="1:6" ht="12.75" customHeight="1" x14ac:dyDescent="0.35">
      <c r="A643" s="63" t="s">
        <v>582</v>
      </c>
      <c r="B643" s="64" t="s">
        <v>1236</v>
      </c>
      <c r="C643" s="247" t="s">
        <v>1237</v>
      </c>
      <c r="D643" s="60">
        <f>D422+D430</f>
        <v>1931652.43</v>
      </c>
      <c r="E643" s="60">
        <f>E422+E430</f>
        <v>957719.66000000015</v>
      </c>
      <c r="F643" s="45">
        <f t="shared" si="109"/>
        <v>49.580330556672671</v>
      </c>
    </row>
    <row r="644" spans="1:6" ht="12.75" customHeight="1" x14ac:dyDescent="0.35">
      <c r="A644" s="63" t="s">
        <v>582</v>
      </c>
      <c r="B644" s="64" t="s">
        <v>1238</v>
      </c>
      <c r="C644" s="247" t="s">
        <v>1239</v>
      </c>
      <c r="D644" s="60">
        <f>D423+D535</f>
        <v>1876686.94</v>
      </c>
      <c r="E644" s="60">
        <f>E423+E535</f>
        <v>999000.85999999987</v>
      </c>
      <c r="F644" s="45">
        <f t="shared" si="109"/>
        <v>53.232152827791289</v>
      </c>
    </row>
    <row r="645" spans="1:6" ht="12.75" customHeight="1" x14ac:dyDescent="0.35">
      <c r="A645" s="63" t="s">
        <v>582</v>
      </c>
      <c r="B645" s="64" t="s">
        <v>1240</v>
      </c>
      <c r="C645" s="247" t="s">
        <v>1241</v>
      </c>
      <c r="D645" s="60">
        <f t="shared" ref="D645:E645" si="163">IF(D643&gt;=D644,D643-D644,0)</f>
        <v>54965.489999999991</v>
      </c>
      <c r="E645" s="60">
        <f t="shared" si="163"/>
        <v>0</v>
      </c>
      <c r="F645" s="45">
        <f t="shared" si="109"/>
        <v>0</v>
      </c>
    </row>
    <row r="646" spans="1:6" ht="12.75" customHeight="1" x14ac:dyDescent="0.35">
      <c r="A646" s="63" t="s">
        <v>582</v>
      </c>
      <c r="B646" s="64" t="s">
        <v>1242</v>
      </c>
      <c r="C646" s="247" t="s">
        <v>1243</v>
      </c>
      <c r="D646" s="60">
        <f t="shared" ref="D646:E646" si="164">IF(D644&gt;=D643,D644-D643,0)</f>
        <v>0</v>
      </c>
      <c r="E646" s="60">
        <f t="shared" si="164"/>
        <v>41281.199999999721</v>
      </c>
      <c r="F646" s="45" t="str">
        <f t="shared" si="109"/>
        <v>-</v>
      </c>
    </row>
    <row r="647" spans="1:6" ht="23.25" x14ac:dyDescent="0.35">
      <c r="A647" s="251" t="s">
        <v>1244</v>
      </c>
      <c r="B647" s="64" t="s">
        <v>1245</v>
      </c>
      <c r="C647" s="252" t="s">
        <v>1244</v>
      </c>
      <c r="D647" s="60">
        <f>IF(D426-D427+D641-D642&gt;=0,D426-D427+D641-D642,0)</f>
        <v>209182.56999999995</v>
      </c>
      <c r="E647" s="60">
        <f>IF(E426-E427+E641-E642&gt;=0,E426-E427+E641-E642,0)</f>
        <v>231238.8899999999</v>
      </c>
      <c r="F647" s="45">
        <f t="shared" si="109"/>
        <v>110.54405249921156</v>
      </c>
    </row>
    <row r="648" spans="1:6" ht="23.25" x14ac:dyDescent="0.35">
      <c r="A648" s="251" t="s">
        <v>1246</v>
      </c>
      <c r="B648" s="64" t="s">
        <v>1247</v>
      </c>
      <c r="C648" s="252" t="s">
        <v>1246</v>
      </c>
      <c r="D648" s="60">
        <f>IF(D427-D426+D642-D641&gt;=0,D427-D426+D642-D641,0)</f>
        <v>0</v>
      </c>
      <c r="E648" s="60">
        <f>IF(E427-E426+E642-E641&gt;=0,E427-E426+E642-E641,0)</f>
        <v>0</v>
      </c>
      <c r="F648" s="45" t="str">
        <f t="shared" si="109"/>
        <v>-</v>
      </c>
    </row>
    <row r="649" spans="1:6" ht="23.25" x14ac:dyDescent="0.35">
      <c r="A649" s="63" t="s">
        <v>582</v>
      </c>
      <c r="B649" s="64" t="s">
        <v>1248</v>
      </c>
      <c r="C649" s="247" t="s">
        <v>1249</v>
      </c>
      <c r="D649" s="60">
        <f t="shared" ref="D649:E649" si="165">IF(D645+D647-D646-D648&gt;=0,D645+D647-D646-D648,0)</f>
        <v>264148.05999999994</v>
      </c>
      <c r="E649" s="60">
        <f t="shared" si="165"/>
        <v>189957.69000000018</v>
      </c>
      <c r="F649" s="45">
        <f t="shared" si="109"/>
        <v>71.913339056891132</v>
      </c>
    </row>
    <row r="650" spans="1:6" ht="23.25" x14ac:dyDescent="0.35">
      <c r="A650" s="63" t="s">
        <v>582</v>
      </c>
      <c r="B650" s="64" t="s">
        <v>1250</v>
      </c>
      <c r="C650" s="247" t="s">
        <v>1251</v>
      </c>
      <c r="D650" s="60">
        <f t="shared" ref="D650:E650" si="166">IF(D646+D648-D645-D647&gt;=0,D646+D648-D645-D647,0)</f>
        <v>0</v>
      </c>
      <c r="E650" s="60">
        <f t="shared" si="166"/>
        <v>0</v>
      </c>
      <c r="F650" s="45" t="str">
        <f t="shared" si="109"/>
        <v>-</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82" t="s">
        <v>1254</v>
      </c>
      <c r="B652" s="383"/>
      <c r="C652" s="171"/>
      <c r="D652" s="43"/>
      <c r="E652" s="43"/>
      <c r="F652" s="44"/>
    </row>
    <row r="653" spans="1:6" ht="12.75" customHeight="1" x14ac:dyDescent="0.35">
      <c r="A653" s="63">
        <v>11</v>
      </c>
      <c r="B653" s="64" t="s">
        <v>1255</v>
      </c>
      <c r="C653" s="247" t="s">
        <v>1256</v>
      </c>
      <c r="D653" s="194">
        <v>478050.6</v>
      </c>
      <c r="E653" s="194">
        <v>369191.33</v>
      </c>
      <c r="F653" s="45">
        <f t="shared" ref="F653:F740" si="167">IF(D653&lt;&gt;0,IF(E653/D653&gt;=100,"&gt;&gt;100",E653/D653*100),"-")</f>
        <v>77.228504681303619</v>
      </c>
    </row>
    <row r="654" spans="1:6" ht="12.75" customHeight="1" x14ac:dyDescent="0.35">
      <c r="A654" s="63" t="s">
        <v>1257</v>
      </c>
      <c r="B654" s="64" t="s">
        <v>1258</v>
      </c>
      <c r="C654" s="247" t="s">
        <v>1257</v>
      </c>
      <c r="D654" s="194">
        <v>2469009.9</v>
      </c>
      <c r="E654" s="194">
        <v>1224893.3</v>
      </c>
      <c r="F654" s="45">
        <f t="shared" si="167"/>
        <v>49.610708324822838</v>
      </c>
    </row>
    <row r="655" spans="1:6" ht="12.75" customHeight="1" x14ac:dyDescent="0.35">
      <c r="A655" s="63" t="s">
        <v>1259</v>
      </c>
      <c r="B655" s="64" t="s">
        <v>1260</v>
      </c>
      <c r="C655" s="247" t="s">
        <v>1259</v>
      </c>
      <c r="D655" s="194">
        <v>2506285.67</v>
      </c>
      <c r="E655" s="194">
        <v>1230532.6200000001</v>
      </c>
      <c r="F655" s="45">
        <f t="shared" si="167"/>
        <v>49.097859622682208</v>
      </c>
    </row>
    <row r="656" spans="1:6" ht="23.25" x14ac:dyDescent="0.35">
      <c r="A656" s="63">
        <v>11</v>
      </c>
      <c r="B656" s="64" t="s">
        <v>1261</v>
      </c>
      <c r="C656" s="247" t="s">
        <v>1262</v>
      </c>
      <c r="D656" s="60">
        <f t="shared" ref="D656:E656" si="168">+D653+D654-D655</f>
        <v>440774.83000000007</v>
      </c>
      <c r="E656" s="60">
        <f t="shared" si="168"/>
        <v>363552.01</v>
      </c>
      <c r="F656" s="45">
        <f t="shared" si="167"/>
        <v>82.480211041088708</v>
      </c>
    </row>
    <row r="657" spans="1:6" ht="23.25" x14ac:dyDescent="0.35">
      <c r="A657" s="63" t="s">
        <v>582</v>
      </c>
      <c r="B657" s="64" t="s">
        <v>1263</v>
      </c>
      <c r="C657" s="247" t="s">
        <v>1264</v>
      </c>
      <c r="D657" s="253">
        <v>20</v>
      </c>
      <c r="E657" s="253">
        <v>21</v>
      </c>
      <c r="F657" s="45">
        <f t="shared" si="167"/>
        <v>105</v>
      </c>
    </row>
    <row r="658" spans="1:6" ht="23.25" x14ac:dyDescent="0.35">
      <c r="A658" s="63" t="s">
        <v>582</v>
      </c>
      <c r="B658" s="64" t="s">
        <v>1265</v>
      </c>
      <c r="C658" s="247" t="s">
        <v>1266</v>
      </c>
      <c r="D658" s="253">
        <v>0</v>
      </c>
      <c r="E658" s="253">
        <v>0</v>
      </c>
      <c r="F658" s="45" t="str">
        <f t="shared" si="167"/>
        <v>-</v>
      </c>
    </row>
    <row r="659" spans="1:6" ht="12.75" customHeight="1" x14ac:dyDescent="0.35">
      <c r="A659" s="63" t="s">
        <v>582</v>
      </c>
      <c r="B659" s="64" t="s">
        <v>1267</v>
      </c>
      <c r="C659" s="247" t="s">
        <v>1268</v>
      </c>
      <c r="D659" s="253">
        <v>20</v>
      </c>
      <c r="E659" s="253">
        <v>21</v>
      </c>
      <c r="F659" s="45">
        <f t="shared" si="167"/>
        <v>105</v>
      </c>
    </row>
    <row r="660" spans="1:6" ht="12.75" customHeight="1" x14ac:dyDescent="0.35">
      <c r="A660" s="63" t="s">
        <v>582</v>
      </c>
      <c r="B660" s="64" t="s">
        <v>1269</v>
      </c>
      <c r="C660" s="247" t="s">
        <v>1270</v>
      </c>
      <c r="D660" s="253">
        <v>0</v>
      </c>
      <c r="E660" s="253">
        <v>0</v>
      </c>
      <c r="F660" s="45" t="str">
        <f t="shared" si="167"/>
        <v>-</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v>0</v>
      </c>
      <c r="E663" s="192">
        <v>760.12</v>
      </c>
      <c r="F663" s="71" t="str">
        <f t="shared" si="167"/>
        <v>-</v>
      </c>
    </row>
    <row r="664" spans="1:6" ht="12.75" customHeight="1" x14ac:dyDescent="0.35">
      <c r="A664" s="70" t="s">
        <v>1278</v>
      </c>
      <c r="B664" s="65" t="s">
        <v>1279</v>
      </c>
      <c r="C664" s="277" t="s">
        <v>1278</v>
      </c>
      <c r="D664" s="192">
        <v>8775.19</v>
      </c>
      <c r="E664" s="192">
        <v>9038.34</v>
      </c>
      <c r="F664" s="71">
        <f t="shared" si="167"/>
        <v>102.99879546767647</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v>0</v>
      </c>
      <c r="E666" s="192">
        <v>0</v>
      </c>
      <c r="F666" s="71" t="str">
        <f t="shared" si="167"/>
        <v>-</v>
      </c>
    </row>
    <row r="667" spans="1:6" ht="12.75" customHeight="1" x14ac:dyDescent="0.35">
      <c r="A667" s="70">
        <v>61453</v>
      </c>
      <c r="B667" s="65" t="s">
        <v>1284</v>
      </c>
      <c r="C667" s="278" t="s">
        <v>1285</v>
      </c>
      <c r="D667" s="192">
        <v>0</v>
      </c>
      <c r="E667" s="192">
        <v>138.04</v>
      </c>
      <c r="F667" s="71" t="str">
        <f t="shared" si="167"/>
        <v>-</v>
      </c>
    </row>
    <row r="668" spans="1:6" ht="12.75" customHeight="1" x14ac:dyDescent="0.35">
      <c r="A668" s="70" t="s">
        <v>1286</v>
      </c>
      <c r="B668" s="65" t="s">
        <v>1287</v>
      </c>
      <c r="C668" s="277" t="s">
        <v>1286</v>
      </c>
      <c r="D668" s="192">
        <v>0</v>
      </c>
      <c r="E668" s="192">
        <v>0</v>
      </c>
      <c r="F668" s="71" t="str">
        <f t="shared" si="167"/>
        <v>-</v>
      </c>
    </row>
    <row r="669" spans="1:6" ht="12.75" customHeight="1" x14ac:dyDescent="0.35">
      <c r="A669" s="63">
        <v>63311</v>
      </c>
      <c r="B669" s="64" t="s">
        <v>1288</v>
      </c>
      <c r="C669" s="247" t="s">
        <v>1289</v>
      </c>
      <c r="D669" s="194">
        <v>0</v>
      </c>
      <c r="E669" s="194">
        <v>7509.04</v>
      </c>
      <c r="F669" s="45" t="str">
        <f t="shared" si="167"/>
        <v>-</v>
      </c>
    </row>
    <row r="670" spans="1:6" ht="12.75" customHeight="1" x14ac:dyDescent="0.35">
      <c r="A670" s="63">
        <v>63312</v>
      </c>
      <c r="B670" s="64" t="s">
        <v>1290</v>
      </c>
      <c r="C670" s="247" t="s">
        <v>1291</v>
      </c>
      <c r="D670" s="194">
        <v>11657.6</v>
      </c>
      <c r="E670" s="194">
        <v>9000</v>
      </c>
      <c r="F670" s="45">
        <f t="shared" si="167"/>
        <v>77.202854790008232</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0</v>
      </c>
      <c r="E673" s="194">
        <v>40474.06</v>
      </c>
      <c r="F673" s="45" t="str">
        <f t="shared" si="167"/>
        <v>-</v>
      </c>
    </row>
    <row r="674" spans="1:6" ht="12.75" customHeight="1" x14ac:dyDescent="0.35">
      <c r="A674" s="63">
        <v>63322</v>
      </c>
      <c r="B674" s="64" t="s">
        <v>1298</v>
      </c>
      <c r="C674" s="247" t="s">
        <v>1299</v>
      </c>
      <c r="D674" s="194">
        <v>0</v>
      </c>
      <c r="E674" s="194">
        <v>0</v>
      </c>
      <c r="F674" s="45" t="str">
        <f t="shared" si="167"/>
        <v>-</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0</v>
      </c>
      <c r="E677" s="192">
        <v>0</v>
      </c>
      <c r="F677" s="71" t="str">
        <f t="shared" si="167"/>
        <v>-</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0</v>
      </c>
      <c r="E683" s="192">
        <v>0</v>
      </c>
      <c r="F683" s="71" t="str">
        <f t="shared" si="167"/>
        <v>-</v>
      </c>
    </row>
    <row r="684" spans="1:6" ht="23.25" x14ac:dyDescent="0.35">
      <c r="A684" s="70">
        <v>63613</v>
      </c>
      <c r="B684" s="182" t="s">
        <v>1318</v>
      </c>
      <c r="C684" s="278" t="s">
        <v>1319</v>
      </c>
      <c r="D684" s="192">
        <v>0</v>
      </c>
      <c r="E684" s="192">
        <v>0</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11.6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132732</v>
      </c>
      <c r="E702" s="192">
        <v>139236.78</v>
      </c>
      <c r="F702" s="71">
        <f t="shared" si="167"/>
        <v>104.90068709881567</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1115047.76</v>
      </c>
      <c r="E706" s="192">
        <v>10813.77</v>
      </c>
      <c r="F706" s="71">
        <f t="shared" si="167"/>
        <v>0.96980330241639157</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v>12854.3</v>
      </c>
      <c r="E711" s="192">
        <v>17312.169999999998</v>
      </c>
      <c r="F711" s="71">
        <f t="shared" si="167"/>
        <v>134.67999035342257</v>
      </c>
    </row>
    <row r="712" spans="1:6" ht="12.75" customHeight="1" x14ac:dyDescent="0.35">
      <c r="A712" s="70" t="s">
        <v>1359</v>
      </c>
      <c r="B712" s="65" t="s">
        <v>1360</v>
      </c>
      <c r="C712" s="277" t="s">
        <v>1359</v>
      </c>
      <c r="D712" s="192">
        <v>0</v>
      </c>
      <c r="E712" s="192">
        <v>0</v>
      </c>
      <c r="F712" s="71" t="str">
        <f t="shared" si="167"/>
        <v>-</v>
      </c>
    </row>
    <row r="713" spans="1:6" ht="23.25" x14ac:dyDescent="0.35">
      <c r="A713" s="70" t="s">
        <v>1361</v>
      </c>
      <c r="B713" s="65" t="s">
        <v>1362</v>
      </c>
      <c r="C713" s="277" t="s">
        <v>1361</v>
      </c>
      <c r="D713" s="192">
        <v>0</v>
      </c>
      <c r="E713" s="192">
        <v>0</v>
      </c>
      <c r="F713" s="71" t="str">
        <f t="shared" si="167"/>
        <v>-</v>
      </c>
    </row>
    <row r="714" spans="1:6" ht="11.65" x14ac:dyDescent="0.35">
      <c r="A714" s="70" t="s">
        <v>1363</v>
      </c>
      <c r="B714" s="65" t="s">
        <v>1364</v>
      </c>
      <c r="C714" s="277" t="s">
        <v>1363</v>
      </c>
      <c r="D714" s="192">
        <v>0</v>
      </c>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v>0</v>
      </c>
      <c r="E722" s="192">
        <v>0</v>
      </c>
      <c r="F722" s="71" t="str">
        <f t="shared" si="167"/>
        <v>-</v>
      </c>
    </row>
    <row r="723" spans="1:6" ht="11.65" x14ac:dyDescent="0.35">
      <c r="A723" s="70" t="s">
        <v>1381</v>
      </c>
      <c r="B723" s="65" t="s">
        <v>1382</v>
      </c>
      <c r="C723" s="277" t="s">
        <v>1381</v>
      </c>
      <c r="D723" s="192">
        <v>0</v>
      </c>
      <c r="E723" s="192">
        <v>0</v>
      </c>
      <c r="F723" s="71" t="str">
        <f t="shared" si="167"/>
        <v>-</v>
      </c>
    </row>
    <row r="724" spans="1:6" ht="12.75" customHeight="1" x14ac:dyDescent="0.35">
      <c r="A724" s="70">
        <v>65264</v>
      </c>
      <c r="B724" s="65" t="s">
        <v>1383</v>
      </c>
      <c r="C724" s="278" t="s">
        <v>1384</v>
      </c>
      <c r="D724" s="192">
        <v>0</v>
      </c>
      <c r="E724" s="192">
        <v>0</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1605.14</v>
      </c>
      <c r="E726" s="192">
        <v>0</v>
      </c>
      <c r="F726" s="71">
        <f t="shared" si="167"/>
        <v>0</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v>0</v>
      </c>
      <c r="E730" s="192">
        <v>0</v>
      </c>
      <c r="F730" s="71" t="str">
        <f t="shared" si="167"/>
        <v>-</v>
      </c>
    </row>
    <row r="731" spans="1:6" ht="11.65" x14ac:dyDescent="0.35">
      <c r="A731" s="70">
        <v>66345</v>
      </c>
      <c r="B731" s="65" t="s">
        <v>1393</v>
      </c>
      <c r="C731" s="277">
        <v>66345</v>
      </c>
      <c r="D731" s="192">
        <v>0</v>
      </c>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0</v>
      </c>
      <c r="E733" s="192">
        <v>0</v>
      </c>
      <c r="F733" s="71" t="str">
        <f t="shared" si="167"/>
        <v>-</v>
      </c>
    </row>
    <row r="734" spans="1:6" ht="12.75" customHeight="1" x14ac:dyDescent="0.35">
      <c r="A734" s="70">
        <v>32121</v>
      </c>
      <c r="B734" s="65" t="s">
        <v>1398</v>
      </c>
      <c r="C734" s="278" t="s">
        <v>1399</v>
      </c>
      <c r="D734" s="192">
        <v>5317.89</v>
      </c>
      <c r="E734" s="192">
        <v>5559.76</v>
      </c>
      <c r="F734" s="71">
        <f t="shared" si="167"/>
        <v>104.54823247566235</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585</v>
      </c>
      <c r="E736" s="194">
        <v>60</v>
      </c>
      <c r="F736" s="45">
        <f t="shared" si="167"/>
        <v>10.256410256410255</v>
      </c>
    </row>
    <row r="737" spans="1:6" ht="12.75" customHeight="1" x14ac:dyDescent="0.35">
      <c r="A737" s="63" t="s">
        <v>1404</v>
      </c>
      <c r="B737" s="64" t="s">
        <v>1405</v>
      </c>
      <c r="C737" s="247" t="s">
        <v>1404</v>
      </c>
      <c r="D737" s="194">
        <v>0</v>
      </c>
      <c r="E737" s="194">
        <v>1500</v>
      </c>
      <c r="F737" s="45" t="str">
        <f t="shared" si="167"/>
        <v>-</v>
      </c>
    </row>
    <row r="738" spans="1:6" ht="12.75" customHeight="1" x14ac:dyDescent="0.35">
      <c r="A738" s="63" t="s">
        <v>1406</v>
      </c>
      <c r="B738" s="64" t="s">
        <v>1407</v>
      </c>
      <c r="C738" s="247" t="s">
        <v>1406</v>
      </c>
      <c r="D738" s="194">
        <v>1642.37</v>
      </c>
      <c r="E738" s="194">
        <v>7124.92</v>
      </c>
      <c r="F738" s="45">
        <f t="shared" si="167"/>
        <v>433.81941949743361</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624.33000000000004</v>
      </c>
      <c r="E741" s="192">
        <v>862.17</v>
      </c>
      <c r="F741" s="71">
        <f t="shared" ref="F741:F1006" si="169">IF(D741&lt;&gt;0,IF(E741/D741&gt;=100,"&gt;&gt;100",E741/D741*100),"-")</f>
        <v>138.09523809523807</v>
      </c>
    </row>
    <row r="742" spans="1:6" ht="12.75" customHeight="1" x14ac:dyDescent="0.35">
      <c r="A742" s="70" t="s">
        <v>1414</v>
      </c>
      <c r="B742" s="65" t="s">
        <v>1415</v>
      </c>
      <c r="C742" s="278" t="s">
        <v>1414</v>
      </c>
      <c r="D742" s="192">
        <v>0</v>
      </c>
      <c r="E742" s="192">
        <v>0</v>
      </c>
      <c r="F742" s="71" t="str">
        <f t="shared" si="169"/>
        <v>-</v>
      </c>
    </row>
    <row r="743" spans="1:6" ht="12.75" customHeight="1" x14ac:dyDescent="0.35">
      <c r="A743" s="70" t="s">
        <v>1416</v>
      </c>
      <c r="B743" s="65" t="s">
        <v>1417</v>
      </c>
      <c r="C743" s="277" t="s">
        <v>1416</v>
      </c>
      <c r="D743" s="192">
        <v>0</v>
      </c>
      <c r="E743" s="192">
        <v>0</v>
      </c>
      <c r="F743" s="71" t="str">
        <f t="shared" ref="F743:F744" si="170">IF(D743&lt;&gt;0,IF(E743/D743&gt;=100,"&gt;&gt;100",E743/D743*100),"-")</f>
        <v>-</v>
      </c>
    </row>
    <row r="744" spans="1:6" ht="12.75" customHeight="1" x14ac:dyDescent="0.35">
      <c r="A744" s="70" t="s">
        <v>1418</v>
      </c>
      <c r="B744" s="65" t="s">
        <v>1419</v>
      </c>
      <c r="C744" s="277" t="s">
        <v>1418</v>
      </c>
      <c r="D744" s="192">
        <v>0</v>
      </c>
      <c r="E744" s="192">
        <v>0</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0</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0</v>
      </c>
      <c r="E777" s="192">
        <v>0</v>
      </c>
      <c r="F777" s="71" t="str">
        <f t="shared" si="169"/>
        <v>-</v>
      </c>
    </row>
    <row r="778" spans="1:6" ht="12.75" customHeight="1" x14ac:dyDescent="0.35">
      <c r="A778" s="70">
        <v>35232</v>
      </c>
      <c r="B778" s="65" t="s">
        <v>1486</v>
      </c>
      <c r="C778" s="278" t="s">
        <v>1487</v>
      </c>
      <c r="D778" s="192">
        <v>0</v>
      </c>
      <c r="E778" s="192">
        <v>0</v>
      </c>
      <c r="F778" s="71" t="str">
        <f t="shared" si="169"/>
        <v>-</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v>0</v>
      </c>
      <c r="E806" s="192">
        <v>0</v>
      </c>
      <c r="F806" s="71" t="str">
        <f t="shared" ref="F806:F814" si="171">IF(D806&lt;&gt;0,IF(E806/D806&gt;=100,"&gt;&gt;100",E806/D806*100),"-")</f>
        <v>-</v>
      </c>
    </row>
    <row r="807" spans="1:6" ht="11.65" x14ac:dyDescent="0.35">
      <c r="A807" s="70" t="s">
        <v>1543</v>
      </c>
      <c r="B807" s="182" t="s">
        <v>1544</v>
      </c>
      <c r="C807" s="277" t="s">
        <v>1543</v>
      </c>
      <c r="D807" s="192">
        <v>0</v>
      </c>
      <c r="E807" s="192">
        <v>0</v>
      </c>
      <c r="F807" s="71" t="str">
        <f t="shared" si="171"/>
        <v>-</v>
      </c>
    </row>
    <row r="808" spans="1:6" ht="11.65" x14ac:dyDescent="0.35">
      <c r="A808" s="70" t="s">
        <v>1545</v>
      </c>
      <c r="B808" s="182" t="s">
        <v>1546</v>
      </c>
      <c r="C808" s="277" t="s">
        <v>1545</v>
      </c>
      <c r="D808" s="192">
        <v>0</v>
      </c>
      <c r="E808" s="192">
        <v>0</v>
      </c>
      <c r="F808" s="71" t="str">
        <f t="shared" si="171"/>
        <v>-</v>
      </c>
    </row>
    <row r="809" spans="1:6" ht="11.65" x14ac:dyDescent="0.35">
      <c r="A809" s="70" t="s">
        <v>1547</v>
      </c>
      <c r="B809" s="182" t="s">
        <v>1548</v>
      </c>
      <c r="C809" s="277" t="s">
        <v>1547</v>
      </c>
      <c r="D809" s="192">
        <v>0</v>
      </c>
      <c r="E809" s="192">
        <v>0</v>
      </c>
      <c r="F809" s="71" t="str">
        <f t="shared" si="171"/>
        <v>-</v>
      </c>
    </row>
    <row r="810" spans="1:6" ht="11.65" x14ac:dyDescent="0.35">
      <c r="A810" s="70" t="s">
        <v>1549</v>
      </c>
      <c r="B810" s="182" t="s">
        <v>1550</v>
      </c>
      <c r="C810" s="277" t="s">
        <v>1549</v>
      </c>
      <c r="D810" s="192">
        <v>0</v>
      </c>
      <c r="E810" s="192">
        <v>0</v>
      </c>
      <c r="F810" s="71" t="str">
        <f t="shared" si="171"/>
        <v>-</v>
      </c>
    </row>
    <row r="811" spans="1:6" ht="11.65" x14ac:dyDescent="0.35">
      <c r="A811" s="70" t="s">
        <v>1551</v>
      </c>
      <c r="B811" s="182" t="s">
        <v>1552</v>
      </c>
      <c r="C811" s="277" t="s">
        <v>1551</v>
      </c>
      <c r="D811" s="192">
        <v>0</v>
      </c>
      <c r="E811" s="192">
        <v>0</v>
      </c>
      <c r="F811" s="71" t="str">
        <f t="shared" si="171"/>
        <v>-</v>
      </c>
    </row>
    <row r="812" spans="1:6" ht="11.65" x14ac:dyDescent="0.35">
      <c r="A812" s="70" t="s">
        <v>1553</v>
      </c>
      <c r="B812" s="182" t="s">
        <v>1554</v>
      </c>
      <c r="C812" s="277" t="s">
        <v>1553</v>
      </c>
      <c r="D812" s="192">
        <v>0</v>
      </c>
      <c r="E812" s="192">
        <v>0</v>
      </c>
      <c r="F812" s="71" t="str">
        <f t="shared" si="171"/>
        <v>-</v>
      </c>
    </row>
    <row r="813" spans="1:6" ht="11.65" x14ac:dyDescent="0.35">
      <c r="A813" s="70" t="s">
        <v>1555</v>
      </c>
      <c r="B813" s="182" t="s">
        <v>1556</v>
      </c>
      <c r="C813" s="277" t="s">
        <v>1555</v>
      </c>
      <c r="D813" s="192">
        <v>0</v>
      </c>
      <c r="E813" s="192">
        <v>0</v>
      </c>
      <c r="F813" s="71" t="str">
        <f t="shared" si="171"/>
        <v>-</v>
      </c>
    </row>
    <row r="814" spans="1:6" ht="11.65" x14ac:dyDescent="0.35">
      <c r="A814" s="70" t="s">
        <v>1557</v>
      </c>
      <c r="B814" s="182" t="s">
        <v>1558</v>
      </c>
      <c r="C814" s="277" t="s">
        <v>1557</v>
      </c>
      <c r="D814" s="192">
        <v>0</v>
      </c>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12150</v>
      </c>
      <c r="E843" s="194">
        <v>4800</v>
      </c>
      <c r="F843" s="45">
        <f t="shared" si="169"/>
        <v>39.506172839506171</v>
      </c>
    </row>
    <row r="844" spans="1:6" ht="12.75" customHeight="1" x14ac:dyDescent="0.35">
      <c r="A844" s="63" t="s">
        <v>1617</v>
      </c>
      <c r="B844" s="64" t="s">
        <v>1618</v>
      </c>
      <c r="C844" s="247" t="s">
        <v>1617</v>
      </c>
      <c r="D844" s="194">
        <v>0</v>
      </c>
      <c r="E844" s="194">
        <v>0</v>
      </c>
      <c r="F844" s="45" t="str">
        <f t="shared" si="169"/>
        <v>-</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5850</v>
      </c>
      <c r="E848" s="194">
        <v>3200</v>
      </c>
      <c r="F848" s="45">
        <f t="shared" si="169"/>
        <v>54.700854700854705</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23327.72</v>
      </c>
      <c r="E850" s="194">
        <v>11207</v>
      </c>
      <c r="F850" s="45">
        <f t="shared" si="169"/>
        <v>48.041557426100788</v>
      </c>
    </row>
    <row r="851" spans="1:6" ht="12.75" customHeight="1" x14ac:dyDescent="0.35">
      <c r="A851" s="63">
        <v>37221</v>
      </c>
      <c r="B851" s="64" t="s">
        <v>1631</v>
      </c>
      <c r="C851" s="247" t="s">
        <v>1632</v>
      </c>
      <c r="D851" s="194">
        <v>6018.36</v>
      </c>
      <c r="E851" s="194">
        <v>6061.52</v>
      </c>
      <c r="F851" s="45">
        <f t="shared" si="169"/>
        <v>100.71713888833504</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50.4</v>
      </c>
      <c r="E853" s="194">
        <v>124.45</v>
      </c>
      <c r="F853" s="45">
        <f t="shared" si="169"/>
        <v>246.92460317460322</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720</v>
      </c>
      <c r="E855" s="194">
        <v>1100</v>
      </c>
      <c r="F855" s="45">
        <f t="shared" si="169"/>
        <v>152.77777777777777</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0</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78" t="s">
        <v>1948</v>
      </c>
      <c r="B1010" s="379"/>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6"/>
      <c r="E1021" s="377"/>
      <c r="F1021" s="51"/>
    </row>
    <row r="1022" spans="1:6" ht="15" customHeight="1" x14ac:dyDescent="0.35">
      <c r="A1022" s="140"/>
      <c r="B1022" s="163"/>
      <c r="C1022" s="173"/>
      <c r="D1022" s="376"/>
      <c r="E1022" s="377"/>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4" customWidth="1"/>
    <col min="9" max="23" width="8" style="67" customWidth="1"/>
    <col min="24" max="31" width="14.3984375" style="67" customWidth="1"/>
    <col min="32" max="16384" width="14.3984375" style="67"/>
  </cols>
  <sheetData>
    <row r="1" spans="1:24" s="46" customFormat="1" ht="44.25" customHeight="1" x14ac:dyDescent="0.35">
      <c r="A1" s="268" t="s">
        <v>0</v>
      </c>
      <c r="B1" s="324"/>
      <c r="C1" s="268" t="s">
        <v>2</v>
      </c>
      <c r="D1" s="325"/>
      <c r="E1" s="268" t="s">
        <v>4</v>
      </c>
      <c r="F1" s="326"/>
      <c r="H1" s="330"/>
    </row>
    <row r="2" spans="1:24" ht="50.1" customHeight="1" x14ac:dyDescent="0.35">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35">
      <c r="A3" s="307" t="s">
        <v>7</v>
      </c>
      <c r="B3" s="308" t="s">
        <v>8</v>
      </c>
      <c r="C3" s="309" t="s">
        <v>9</v>
      </c>
      <c r="D3" s="310" t="s">
        <v>1989</v>
      </c>
      <c r="E3" s="308" t="s">
        <v>1990</v>
      </c>
      <c r="F3" s="311" t="s">
        <v>12</v>
      </c>
      <c r="H3" s="332"/>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3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3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3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3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3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3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3.25" x14ac:dyDescent="0.3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3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35">
      <c r="A14" s="70" t="s">
        <v>2151</v>
      </c>
      <c r="B14" s="65" t="s">
        <v>638</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35">
      <c r="A15" s="70" t="s">
        <v>2152</v>
      </c>
      <c r="B15" s="65" t="s">
        <v>640</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35">
      <c r="A16" s="70" t="s">
        <v>2153</v>
      </c>
      <c r="B16" s="65" t="s">
        <v>642</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35">
      <c r="A17" s="70" t="s">
        <v>2154</v>
      </c>
      <c r="B17" s="65" t="s">
        <v>644</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3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3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35">
      <c r="A20" s="70" t="s">
        <v>2159</v>
      </c>
      <c r="B20" s="65" t="s">
        <v>648</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35">
      <c r="A21" s="70" t="s">
        <v>2160</v>
      </c>
      <c r="B21" s="65" t="s">
        <v>741</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35">
      <c r="A22" s="70" t="s">
        <v>2161</v>
      </c>
      <c r="B22" s="65" t="s">
        <v>652</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35">
      <c r="A23" s="70" t="s">
        <v>2162</v>
      </c>
      <c r="B23" s="65" t="s">
        <v>654</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3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35">
      <c r="A25" s="70" t="s">
        <v>2165</v>
      </c>
      <c r="B25" s="65" t="s">
        <v>658</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35">
      <c r="A26" s="70" t="s">
        <v>2166</v>
      </c>
      <c r="B26" s="65" t="s">
        <v>660</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35">
      <c r="A27" s="70" t="s">
        <v>2167</v>
      </c>
      <c r="B27" s="65" t="s">
        <v>663</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3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3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35">
      <c r="A30" s="70" t="s">
        <v>2172</v>
      </c>
      <c r="B30" s="65" t="s">
        <v>666</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3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35">
      <c r="A32" s="70" t="s">
        <v>2175</v>
      </c>
      <c r="B32" s="65" t="s">
        <v>670</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35">
      <c r="A33" s="70" t="s">
        <v>2176</v>
      </c>
      <c r="B33" s="65" t="s">
        <v>672</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3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1.65" x14ac:dyDescent="0.3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35">
      <c r="A36" s="70" t="s">
        <v>2181</v>
      </c>
      <c r="B36" s="65" t="s">
        <v>757</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35">
      <c r="A37" s="70" t="s">
        <v>2182</v>
      </c>
      <c r="B37" s="65" t="s">
        <v>678</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35">
      <c r="A38" s="70" t="s">
        <v>2183</v>
      </c>
      <c r="B38" s="65" t="s">
        <v>680</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35">
      <c r="A39" s="70" t="s">
        <v>2184</v>
      </c>
      <c r="B39" s="65" t="s">
        <v>682</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3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3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35">
      <c r="A42" s="70" t="s">
        <v>2189</v>
      </c>
      <c r="B42" s="65" t="s">
        <v>686</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35">
      <c r="A43" s="70" t="s">
        <v>2190</v>
      </c>
      <c r="B43" s="65" t="s">
        <v>688</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3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3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35">
      <c r="A46" s="70" t="s">
        <v>2195</v>
      </c>
      <c r="B46" s="65" t="s">
        <v>692</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3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35">
      <c r="A48" s="70" t="s">
        <v>2198</v>
      </c>
      <c r="B48" s="65" t="s">
        <v>696</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35">
      <c r="A49" s="70" t="s">
        <v>2199</v>
      </c>
      <c r="B49" s="65" t="s">
        <v>698</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3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3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3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3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3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3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3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3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3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3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3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3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3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3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3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3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3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3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1.65" x14ac:dyDescent="0.3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3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35">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35">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35">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35">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35">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35">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3.25" x14ac:dyDescent="0.35">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35">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35">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35">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35">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35">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3.25" x14ac:dyDescent="0.35">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35">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35">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35">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11.65" x14ac:dyDescent="0.35">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35">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35">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9" x14ac:dyDescent="0.35">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35">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35">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35">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35">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35">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35">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35">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35">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35">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35">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35">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35">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35">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35">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35">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35">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1.65" x14ac:dyDescent="0.35">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3.25" x14ac:dyDescent="0.35">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35">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35">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35">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35">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35">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35">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35">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35">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35">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35">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35">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35">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35">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35">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35">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35">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35">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35">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35">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35">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35">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35">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35">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35">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35">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35">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35">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35">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1.65" x14ac:dyDescent="0.35">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35">
      <c r="A137" s="70" t="s">
        <v>2368</v>
      </c>
      <c r="B137" s="65" t="s">
        <v>922</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35">
      <c r="A138" s="70" t="s">
        <v>2369</v>
      </c>
      <c r="B138" s="65" t="s">
        <v>924</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35">
      <c r="A139" s="70" t="s">
        <v>2370</v>
      </c>
      <c r="B139" s="65" t="s">
        <v>926</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35">
      <c r="A140" s="70" t="s">
        <v>2371</v>
      </c>
      <c r="B140" s="65" t="s">
        <v>1132</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3.25" x14ac:dyDescent="0.35">
      <c r="A141" s="70" t="s">
        <v>2372</v>
      </c>
      <c r="B141" s="182" t="s">
        <v>1136</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35">
      <c r="A142" s="70" t="s">
        <v>2373</v>
      </c>
      <c r="B142" s="65" t="s">
        <v>938</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35">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35">
      <c r="A144" s="70" t="s">
        <v>2376</v>
      </c>
      <c r="B144" s="65" t="s">
        <v>1138</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35">
      <c r="A145" s="70" t="s">
        <v>2377</v>
      </c>
      <c r="B145" s="65" t="s">
        <v>940</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35">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35">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35">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35">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3.25" x14ac:dyDescent="0.35">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35">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35">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3.25" x14ac:dyDescent="0.35">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35">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3.25" x14ac:dyDescent="0.35">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3.25" x14ac:dyDescent="0.35">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3.25" x14ac:dyDescent="0.35">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1.65" x14ac:dyDescent="0.35">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35">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3.25" x14ac:dyDescent="0.35">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3.25" x14ac:dyDescent="0.35">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3.25" x14ac:dyDescent="0.35">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35">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35">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35">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35">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35">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35">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35">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35">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3.25" x14ac:dyDescent="0.35">
      <c r="A171" s="70" t="s">
        <v>1252</v>
      </c>
      <c r="B171" s="65" t="s">
        <v>2428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35">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35">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35">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35">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35">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3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3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3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3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3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3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3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3.25" x14ac:dyDescent="0.3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1.65" x14ac:dyDescent="0.3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1.65" x14ac:dyDescent="0.3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1.65" x14ac:dyDescent="0.3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1.65" x14ac:dyDescent="0.3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1.65" x14ac:dyDescent="0.3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3.25" x14ac:dyDescent="0.3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1.65" x14ac:dyDescent="0.3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3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3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3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3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3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3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3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3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3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1.65" x14ac:dyDescent="0.3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3.25" x14ac:dyDescent="0.3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3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3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3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3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3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3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3.25" x14ac:dyDescent="0.3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3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3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3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3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3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3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3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3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9" x14ac:dyDescent="0.3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3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3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3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3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3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1.65" x14ac:dyDescent="0.3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11.65" x14ac:dyDescent="0.3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3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3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3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3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3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3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3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1.65" x14ac:dyDescent="0.3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1.65" x14ac:dyDescent="0.3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3.25" x14ac:dyDescent="0.3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3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3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3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3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3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3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3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3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3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3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3.25" x14ac:dyDescent="0.3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3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3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3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3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3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3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3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3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3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3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3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3.25" x14ac:dyDescent="0.3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3.25" x14ac:dyDescent="0.3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3.25" x14ac:dyDescent="0.3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3.25" x14ac:dyDescent="0.3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3.25" x14ac:dyDescent="0.3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3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3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3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3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3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3.25" x14ac:dyDescent="0.3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3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3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3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3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3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3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3.25" x14ac:dyDescent="0.3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3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3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3.25" x14ac:dyDescent="0.3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3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3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3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3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3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1.65" x14ac:dyDescent="0.3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3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3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3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3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35">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3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3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3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3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3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3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3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11.65" x14ac:dyDescent="0.3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3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3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3.25" x14ac:dyDescent="0.3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3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3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1.65" x14ac:dyDescent="0.3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3.25" x14ac:dyDescent="0.3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1.65" x14ac:dyDescent="0.3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1.65" x14ac:dyDescent="0.3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1.65" x14ac:dyDescent="0.3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1.65" x14ac:dyDescent="0.3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1.65" x14ac:dyDescent="0.3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3.25" x14ac:dyDescent="0.3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1.65" x14ac:dyDescent="0.3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1.65" x14ac:dyDescent="0.3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3.25" x14ac:dyDescent="0.3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3.25" x14ac:dyDescent="0.3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3.25" x14ac:dyDescent="0.3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3.25" x14ac:dyDescent="0.3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3.25" x14ac:dyDescent="0.3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3.25" x14ac:dyDescent="0.3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3.25" x14ac:dyDescent="0.3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3.25" x14ac:dyDescent="0.3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3.25" x14ac:dyDescent="0.3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3.25" x14ac:dyDescent="0.3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3.25" x14ac:dyDescent="0.3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3.25" x14ac:dyDescent="0.3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1.65" x14ac:dyDescent="0.3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3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3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3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3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3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3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3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3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3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1.65" x14ac:dyDescent="0.3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3.25" x14ac:dyDescent="0.3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1.65" x14ac:dyDescent="0.3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3.25" x14ac:dyDescent="0.3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3.25" x14ac:dyDescent="0.3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3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3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3.25" x14ac:dyDescent="0.3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3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3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3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3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3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3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3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1.65" x14ac:dyDescent="0.3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3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3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3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3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3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1.65" x14ac:dyDescent="0.3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3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1.65" x14ac:dyDescent="0.3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3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3" width="14.3984375" style="46" customWidth="1"/>
    <col min="34" max="16384" width="14.3984375" style="46"/>
  </cols>
  <sheetData>
    <row r="1" spans="1:25" ht="44.25" customHeight="1" x14ac:dyDescent="0.35">
      <c r="A1" s="268" t="s">
        <v>0</v>
      </c>
      <c r="B1" s="324"/>
      <c r="C1" s="268" t="s">
        <v>2</v>
      </c>
      <c r="D1" s="325"/>
      <c r="E1" s="268" t="s">
        <v>4</v>
      </c>
      <c r="F1" s="326"/>
    </row>
    <row r="2" spans="1:25" ht="50.1" customHeight="1" x14ac:dyDescent="0.3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6.5" x14ac:dyDescent="0.3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4"/>
      <c r="C1" s="268" t="s">
        <v>2</v>
      </c>
      <c r="D1" s="325"/>
      <c r="E1" s="268" t="s">
        <v>4</v>
      </c>
      <c r="F1" s="326"/>
    </row>
    <row r="2" spans="1:24" ht="50.1" customHeight="1" x14ac:dyDescent="0.3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3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3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3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10" sqref="D110"/>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4" t="s">
        <v>1</v>
      </c>
      <c r="C1" s="268" t="s">
        <v>2</v>
      </c>
      <c r="D1" s="325" t="s">
        <v>3</v>
      </c>
      <c r="E1" s="268" t="s">
        <v>4</v>
      </c>
      <c r="F1" s="326" t="s">
        <v>5</v>
      </c>
    </row>
    <row r="2" spans="1:24" ht="50.1" customHeight="1" x14ac:dyDescent="0.3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3158</v>
      </c>
      <c r="C5" s="138" t="s">
        <v>3159</v>
      </c>
      <c r="D5" s="198">
        <v>139004.71</v>
      </c>
      <c r="E5" s="31"/>
      <c r="F5" s="31"/>
      <c r="G5" s="31"/>
      <c r="H5" s="31"/>
      <c r="I5" s="31"/>
      <c r="J5" s="31"/>
      <c r="K5" s="31"/>
      <c r="L5" s="31"/>
      <c r="M5" s="31"/>
      <c r="N5" s="31"/>
      <c r="O5" s="31"/>
      <c r="P5" s="31"/>
      <c r="Q5" s="31"/>
      <c r="R5" s="31"/>
      <c r="S5" s="31"/>
      <c r="T5" s="31"/>
      <c r="U5" s="31"/>
    </row>
    <row r="6" spans="1:24" ht="23.25" x14ac:dyDescent="0.35">
      <c r="A6" s="88"/>
      <c r="B6" s="134" t="s">
        <v>3160</v>
      </c>
      <c r="C6" s="139" t="s">
        <v>3161</v>
      </c>
      <c r="D6" s="34">
        <f>D7+D8+D17+D18+D24</f>
        <v>1011403.77</v>
      </c>
      <c r="E6" s="232"/>
      <c r="F6" s="31"/>
      <c r="G6" s="31"/>
      <c r="H6" s="31"/>
      <c r="I6" s="31"/>
      <c r="J6" s="31"/>
      <c r="K6" s="31"/>
      <c r="L6" s="31"/>
      <c r="M6" s="31"/>
      <c r="N6" s="31"/>
      <c r="O6" s="31"/>
      <c r="P6" s="31"/>
      <c r="Q6" s="31"/>
      <c r="R6" s="31"/>
      <c r="S6" s="31"/>
      <c r="T6" s="31"/>
      <c r="U6" s="31"/>
    </row>
    <row r="7" spans="1:24" ht="12.75" customHeight="1" x14ac:dyDescent="0.3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35">
      <c r="A8" s="88" t="s">
        <v>2438</v>
      </c>
      <c r="B8" s="89" t="s">
        <v>3164</v>
      </c>
      <c r="C8" s="139" t="s">
        <v>3165</v>
      </c>
      <c r="D8" s="34">
        <f>SUM(D9:D16)</f>
        <v>836474.74</v>
      </c>
      <c r="E8" s="31"/>
      <c r="F8" s="31"/>
      <c r="G8" s="31"/>
      <c r="H8" s="31"/>
      <c r="I8" s="31"/>
      <c r="J8" s="31"/>
      <c r="K8" s="31"/>
      <c r="L8" s="31"/>
      <c r="M8" s="31"/>
      <c r="N8" s="31"/>
      <c r="O8" s="31"/>
      <c r="P8" s="31"/>
      <c r="Q8" s="31"/>
      <c r="R8" s="31"/>
      <c r="S8" s="31"/>
      <c r="T8" s="31"/>
      <c r="U8" s="31"/>
    </row>
    <row r="9" spans="1:24" ht="12.75" customHeight="1" x14ac:dyDescent="0.35">
      <c r="A9" s="63" t="s">
        <v>2440</v>
      </c>
      <c r="B9" s="64" t="s">
        <v>2441</v>
      </c>
      <c r="C9" s="139" t="s">
        <v>3166</v>
      </c>
      <c r="D9" s="199">
        <v>197720.39</v>
      </c>
      <c r="E9" s="31"/>
      <c r="F9" s="31"/>
      <c r="G9" s="31"/>
      <c r="H9" s="31"/>
      <c r="I9" s="31"/>
      <c r="J9" s="31"/>
      <c r="K9" s="31"/>
      <c r="L9" s="31"/>
      <c r="M9" s="31"/>
      <c r="N9" s="31"/>
      <c r="O9" s="31"/>
      <c r="P9" s="31"/>
      <c r="Q9" s="31"/>
      <c r="R9" s="31"/>
      <c r="S9" s="31"/>
      <c r="T9" s="31"/>
      <c r="U9" s="31"/>
    </row>
    <row r="10" spans="1:24" ht="12.75" customHeight="1" x14ac:dyDescent="0.35">
      <c r="A10" s="63" t="s">
        <v>2442</v>
      </c>
      <c r="B10" s="64" t="s">
        <v>2443</v>
      </c>
      <c r="C10" s="139" t="s">
        <v>3167</v>
      </c>
      <c r="D10" s="199">
        <v>499706.25</v>
      </c>
      <c r="E10" s="31"/>
      <c r="F10" s="31"/>
      <c r="G10" s="31"/>
      <c r="H10" s="31"/>
      <c r="I10" s="31"/>
      <c r="J10" s="31"/>
      <c r="K10" s="31"/>
      <c r="L10" s="31"/>
      <c r="M10" s="31"/>
      <c r="N10" s="31"/>
      <c r="O10" s="31"/>
      <c r="P10" s="31"/>
      <c r="Q10" s="31"/>
      <c r="R10" s="31"/>
      <c r="S10" s="31"/>
      <c r="T10" s="31"/>
      <c r="U10" s="31"/>
    </row>
    <row r="11" spans="1:24" ht="12.75" customHeight="1" x14ac:dyDescent="0.35">
      <c r="A11" s="63" t="s">
        <v>2444</v>
      </c>
      <c r="B11" s="64" t="s">
        <v>3168</v>
      </c>
      <c r="C11" s="139" t="s">
        <v>3169</v>
      </c>
      <c r="D11" s="199">
        <v>1999.87</v>
      </c>
      <c r="E11" s="31"/>
      <c r="F11" s="31"/>
      <c r="G11" s="31"/>
      <c r="H11" s="31"/>
      <c r="I11" s="31"/>
      <c r="J11" s="31"/>
      <c r="K11" s="31"/>
      <c r="L11" s="31"/>
      <c r="M11" s="31"/>
      <c r="N11" s="31"/>
      <c r="O11" s="31"/>
      <c r="P11" s="31"/>
      <c r="Q11" s="31"/>
      <c r="R11" s="31"/>
      <c r="S11" s="31"/>
      <c r="T11" s="31"/>
      <c r="U11" s="31"/>
    </row>
    <row r="12" spans="1:24" ht="12.75" customHeight="1" x14ac:dyDescent="0.35">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35">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35">
      <c r="A14" s="70" t="s">
        <v>2470</v>
      </c>
      <c r="B14" s="65" t="s">
        <v>2471</v>
      </c>
      <c r="C14" s="139" t="s">
        <v>3173</v>
      </c>
      <c r="D14" s="199">
        <v>27671.25</v>
      </c>
      <c r="E14" s="31"/>
      <c r="F14" s="31"/>
      <c r="G14" s="31"/>
      <c r="H14" s="31"/>
      <c r="I14" s="31"/>
      <c r="J14" s="31"/>
      <c r="K14" s="31"/>
      <c r="L14" s="31"/>
      <c r="M14" s="31"/>
      <c r="N14" s="31"/>
      <c r="O14" s="31"/>
      <c r="P14" s="31"/>
      <c r="Q14" s="31"/>
      <c r="R14" s="31"/>
      <c r="S14" s="31"/>
      <c r="T14" s="31"/>
      <c r="U14" s="31"/>
    </row>
    <row r="15" spans="1:24" ht="12.75" customHeight="1" x14ac:dyDescent="0.35">
      <c r="A15" s="70" t="s">
        <v>2472</v>
      </c>
      <c r="B15" s="65" t="s">
        <v>2473</v>
      </c>
      <c r="C15" s="139" t="s">
        <v>3174</v>
      </c>
      <c r="D15" s="199">
        <v>109376.98</v>
      </c>
      <c r="E15" s="232"/>
      <c r="F15" s="31"/>
      <c r="G15" s="31"/>
      <c r="H15" s="31"/>
      <c r="I15" s="31"/>
      <c r="J15" s="31"/>
      <c r="K15" s="31"/>
      <c r="L15" s="31"/>
      <c r="M15" s="31"/>
      <c r="N15" s="31"/>
      <c r="O15" s="31"/>
      <c r="P15" s="31"/>
      <c r="Q15" s="31"/>
      <c r="R15" s="31"/>
      <c r="S15" s="31"/>
      <c r="T15" s="31"/>
      <c r="U15" s="31"/>
    </row>
    <row r="16" spans="1:24" ht="12.75" customHeight="1" x14ac:dyDescent="0.35">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35">
      <c r="A17" s="294" t="s">
        <v>2476</v>
      </c>
      <c r="B17" s="134" t="s">
        <v>3144</v>
      </c>
      <c r="C17" s="139" t="s">
        <v>3176</v>
      </c>
      <c r="D17" s="199">
        <v>164365.28</v>
      </c>
      <c r="E17" s="31"/>
      <c r="F17" s="31"/>
      <c r="G17" s="31"/>
      <c r="H17" s="31"/>
      <c r="I17" s="31"/>
      <c r="J17" s="31"/>
      <c r="K17" s="31"/>
      <c r="L17" s="31"/>
      <c r="M17" s="31"/>
      <c r="N17" s="31"/>
      <c r="O17" s="31"/>
      <c r="P17" s="31"/>
      <c r="Q17" s="31"/>
      <c r="R17" s="31"/>
      <c r="S17" s="31"/>
      <c r="T17" s="31"/>
      <c r="U17" s="31"/>
    </row>
    <row r="18" spans="1:21" ht="34.9" x14ac:dyDescent="0.3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3.25" x14ac:dyDescent="0.35">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3.25" x14ac:dyDescent="0.3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12.75" x14ac:dyDescent="0.35">
      <c r="A24" s="294" t="s">
        <v>2570</v>
      </c>
      <c r="B24" s="134" t="s">
        <v>3192</v>
      </c>
      <c r="C24" s="134" t="s">
        <v>3193</v>
      </c>
      <c r="D24" s="283">
        <v>10563.75</v>
      </c>
      <c r="E24" s="232"/>
      <c r="F24" s="31"/>
      <c r="G24" s="31"/>
      <c r="H24" s="31"/>
      <c r="I24" s="31"/>
      <c r="J24" s="31"/>
      <c r="K24" s="31"/>
      <c r="L24" s="31"/>
      <c r="M24" s="31"/>
      <c r="N24" s="31"/>
      <c r="O24" s="31"/>
      <c r="P24" s="31"/>
      <c r="Q24" s="31"/>
      <c r="R24" s="31"/>
      <c r="S24" s="31"/>
      <c r="T24" s="31"/>
      <c r="U24" s="31"/>
    </row>
    <row r="25" spans="1:21" ht="23.25" x14ac:dyDescent="0.35">
      <c r="A25" s="63"/>
      <c r="B25" s="134" t="s">
        <v>3194</v>
      </c>
      <c r="C25" s="139" t="s">
        <v>3195</v>
      </c>
      <c r="D25" s="34">
        <f>D26+D27+D36+D37+D43</f>
        <v>975920.1</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2438</v>
      </c>
      <c r="B27" s="89" t="s">
        <v>3197</v>
      </c>
      <c r="C27" s="139" t="s">
        <v>3198</v>
      </c>
      <c r="D27" s="34">
        <f>SUM(D28:D35)</f>
        <v>816364.67999999993</v>
      </c>
      <c r="E27" s="31"/>
      <c r="F27" s="31"/>
      <c r="G27" s="31"/>
      <c r="H27" s="31"/>
      <c r="I27" s="31"/>
      <c r="J27" s="31"/>
      <c r="K27" s="31"/>
      <c r="L27" s="31"/>
      <c r="M27" s="31"/>
      <c r="N27" s="31"/>
      <c r="O27" s="31"/>
      <c r="P27" s="31"/>
      <c r="Q27" s="31"/>
      <c r="R27" s="31"/>
      <c r="S27" s="31"/>
      <c r="T27" s="31"/>
      <c r="U27" s="31"/>
    </row>
    <row r="28" spans="1:21" ht="12.75" customHeight="1" x14ac:dyDescent="0.35">
      <c r="A28" s="63" t="s">
        <v>2440</v>
      </c>
      <c r="B28" s="64" t="s">
        <v>2441</v>
      </c>
      <c r="C28" s="139" t="s">
        <v>3199</v>
      </c>
      <c r="D28" s="199">
        <v>194773.45</v>
      </c>
      <c r="E28" s="31"/>
      <c r="F28" s="31"/>
      <c r="G28" s="31"/>
      <c r="H28" s="31"/>
      <c r="I28" s="31"/>
      <c r="J28" s="31"/>
      <c r="K28" s="31"/>
      <c r="L28" s="31"/>
      <c r="M28" s="31"/>
      <c r="N28" s="31"/>
      <c r="O28" s="31"/>
      <c r="P28" s="31"/>
      <c r="Q28" s="31"/>
      <c r="R28" s="31"/>
      <c r="S28" s="31"/>
      <c r="T28" s="31"/>
      <c r="U28" s="31"/>
    </row>
    <row r="29" spans="1:21" ht="12.75" customHeight="1" x14ac:dyDescent="0.35">
      <c r="A29" s="63" t="s">
        <v>2442</v>
      </c>
      <c r="B29" s="64" t="s">
        <v>2443</v>
      </c>
      <c r="C29" s="139" t="s">
        <v>3200</v>
      </c>
      <c r="D29" s="199">
        <v>483579.49</v>
      </c>
      <c r="E29" s="31"/>
      <c r="F29" s="31"/>
      <c r="G29" s="31"/>
      <c r="H29" s="31"/>
      <c r="I29" s="31"/>
      <c r="J29" s="31"/>
      <c r="K29" s="31"/>
      <c r="L29" s="31"/>
      <c r="M29" s="31"/>
      <c r="N29" s="31"/>
      <c r="O29" s="31"/>
      <c r="P29" s="31"/>
      <c r="Q29" s="31"/>
      <c r="R29" s="31"/>
      <c r="S29" s="31"/>
      <c r="T29" s="31"/>
      <c r="U29" s="31"/>
    </row>
    <row r="30" spans="1:21" ht="12.75" customHeight="1" x14ac:dyDescent="0.35">
      <c r="A30" s="63" t="s">
        <v>2444</v>
      </c>
      <c r="B30" s="64" t="s">
        <v>3168</v>
      </c>
      <c r="C30" s="139" t="s">
        <v>3201</v>
      </c>
      <c r="D30" s="199">
        <v>2190.5100000000002</v>
      </c>
      <c r="E30" s="31"/>
      <c r="F30" s="31"/>
      <c r="G30" s="31"/>
      <c r="H30" s="31"/>
      <c r="I30" s="31"/>
      <c r="J30" s="31"/>
      <c r="K30" s="31"/>
      <c r="L30" s="31"/>
      <c r="M30" s="31"/>
      <c r="N30" s="31"/>
      <c r="O30" s="31"/>
      <c r="P30" s="31"/>
      <c r="Q30" s="31"/>
      <c r="R30" s="31"/>
      <c r="S30" s="31"/>
      <c r="T30" s="31"/>
      <c r="U30" s="31"/>
    </row>
    <row r="31" spans="1:21" ht="12.75" customHeight="1" x14ac:dyDescent="0.35">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35">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35">
      <c r="A33" s="63" t="s">
        <v>2470</v>
      </c>
      <c r="B33" s="65" t="s">
        <v>2471</v>
      </c>
      <c r="C33" s="139" t="s">
        <v>3204</v>
      </c>
      <c r="D33" s="199">
        <v>26441.25</v>
      </c>
      <c r="E33" s="31"/>
      <c r="F33" s="31"/>
      <c r="G33" s="31"/>
      <c r="H33" s="31"/>
      <c r="I33" s="31"/>
      <c r="J33" s="31"/>
      <c r="K33" s="31"/>
      <c r="L33" s="31"/>
      <c r="M33" s="31"/>
      <c r="N33" s="31"/>
      <c r="O33" s="31"/>
      <c r="P33" s="31"/>
      <c r="Q33" s="31"/>
      <c r="R33" s="31"/>
      <c r="S33" s="31"/>
      <c r="T33" s="31"/>
      <c r="U33" s="31"/>
    </row>
    <row r="34" spans="1:21" ht="12.75" customHeight="1" x14ac:dyDescent="0.35">
      <c r="A34" s="63" t="s">
        <v>2472</v>
      </c>
      <c r="B34" s="65" t="s">
        <v>2473</v>
      </c>
      <c r="C34" s="139" t="s">
        <v>3205</v>
      </c>
      <c r="D34" s="199">
        <v>109379.98</v>
      </c>
      <c r="E34" s="232"/>
      <c r="F34" s="31"/>
      <c r="G34" s="31"/>
      <c r="H34" s="31"/>
      <c r="I34" s="31"/>
      <c r="J34" s="31"/>
      <c r="K34" s="31"/>
      <c r="L34" s="31"/>
      <c r="M34" s="31"/>
      <c r="N34" s="31"/>
      <c r="O34" s="31"/>
      <c r="P34" s="31"/>
      <c r="Q34" s="31"/>
      <c r="R34" s="31"/>
      <c r="S34" s="31"/>
      <c r="T34" s="31"/>
      <c r="U34" s="31"/>
    </row>
    <row r="35" spans="1:21" ht="12.75" customHeight="1" x14ac:dyDescent="0.35">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35">
      <c r="A36" s="88" t="s">
        <v>2476</v>
      </c>
      <c r="B36" s="89" t="s">
        <v>3144</v>
      </c>
      <c r="C36" s="139" t="s">
        <v>3207</v>
      </c>
      <c r="D36" s="199">
        <v>137924.64000000001</v>
      </c>
      <c r="E36" s="31"/>
      <c r="F36" s="31"/>
      <c r="G36" s="31"/>
      <c r="H36" s="31"/>
      <c r="I36" s="31"/>
      <c r="J36" s="31"/>
      <c r="K36" s="31"/>
      <c r="L36" s="31"/>
      <c r="M36" s="31"/>
      <c r="N36" s="31"/>
      <c r="O36" s="31"/>
      <c r="P36" s="31"/>
      <c r="Q36" s="31"/>
      <c r="R36" s="31"/>
      <c r="S36" s="31"/>
      <c r="T36" s="31"/>
      <c r="U36" s="31"/>
    </row>
    <row r="37" spans="1:21" ht="34.9" x14ac:dyDescent="0.3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3.25" x14ac:dyDescent="0.3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3.25" x14ac:dyDescent="0.3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2570</v>
      </c>
      <c r="B43" s="134" t="s">
        <v>3192</v>
      </c>
      <c r="C43" s="134" t="s">
        <v>3216</v>
      </c>
      <c r="D43" s="283">
        <v>21630.78</v>
      </c>
      <c r="E43" s="232"/>
      <c r="F43" s="31"/>
      <c r="G43" s="31"/>
      <c r="H43" s="31"/>
      <c r="I43" s="31"/>
      <c r="J43" s="31"/>
      <c r="K43" s="31"/>
      <c r="L43" s="31"/>
      <c r="M43" s="31"/>
      <c r="N43" s="31"/>
      <c r="O43" s="31"/>
      <c r="P43" s="31"/>
      <c r="Q43" s="31"/>
      <c r="R43" s="31"/>
      <c r="S43" s="31"/>
      <c r="T43" s="31"/>
      <c r="U43" s="31"/>
    </row>
    <row r="44" spans="1:21" ht="23.25" x14ac:dyDescent="0.35">
      <c r="A44" s="63"/>
      <c r="B44" s="89" t="s">
        <v>3217</v>
      </c>
      <c r="C44" s="139" t="s">
        <v>3218</v>
      </c>
      <c r="D44" s="34">
        <f>D5+D6-D25</f>
        <v>174488.38</v>
      </c>
      <c r="E44" s="31"/>
      <c r="F44" s="31"/>
      <c r="G44" s="31"/>
      <c r="H44" s="31"/>
      <c r="I44" s="31"/>
      <c r="J44" s="31"/>
      <c r="K44" s="31"/>
      <c r="L44" s="31"/>
      <c r="M44" s="31"/>
      <c r="N44" s="31"/>
      <c r="O44" s="31"/>
      <c r="P44" s="31"/>
      <c r="Q44" s="31"/>
      <c r="R44" s="31"/>
      <c r="S44" s="31"/>
      <c r="T44" s="31"/>
      <c r="U44" s="31"/>
    </row>
    <row r="45" spans="1:21" ht="23.25" x14ac:dyDescent="0.3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12.75" x14ac:dyDescent="0.3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3.25" x14ac:dyDescent="0.3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3.25" x14ac:dyDescent="0.3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12.75" x14ac:dyDescent="0.3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3.25" x14ac:dyDescent="0.3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4.9" x14ac:dyDescent="0.3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3295</v>
      </c>
      <c r="C104" s="139" t="s">
        <v>3296</v>
      </c>
      <c r="D104" s="34">
        <f>SUM(D105:D109)</f>
        <v>174488.38</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2438</v>
      </c>
      <c r="B106" s="64" t="s">
        <v>3142</v>
      </c>
      <c r="C106" s="139" t="s">
        <v>3298</v>
      </c>
      <c r="D106" s="199">
        <v>119957.79</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2476</v>
      </c>
      <c r="B107" s="64" t="s">
        <v>3144</v>
      </c>
      <c r="C107" s="139" t="s">
        <v>3299</v>
      </c>
      <c r="D107" s="199">
        <v>50686.34</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2570</v>
      </c>
      <c r="B109" s="74" t="s">
        <v>3192</v>
      </c>
      <c r="C109" s="290" t="s">
        <v>3302</v>
      </c>
      <c r="D109" s="284">
        <v>3844.25</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05" zoomScale="120" zoomScaleNormal="120" zoomScaleSheetLayoutView="100" workbookViewId="0">
      <selection activeCell="P2" sqref="D1:P1048576"/>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customWidth="1"/>
    <col min="18" max="23" width="14.3984375" style="41" customWidth="1"/>
    <col min="24" max="16384" width="14.3984375" style="41"/>
  </cols>
  <sheetData>
    <row r="1" spans="1:17" ht="12.75" hidden="1" customHeight="1" x14ac:dyDescent="0.35">
      <c r="A1" s="396" t="s">
        <v>3156</v>
      </c>
      <c r="B1" s="394"/>
      <c r="C1" s="394"/>
      <c r="D1" s="394"/>
      <c r="E1" s="51" t="s">
        <v>3303</v>
      </c>
      <c r="F1" s="51"/>
      <c r="G1" s="51"/>
      <c r="H1" s="51"/>
      <c r="I1" s="51"/>
      <c r="J1" s="51"/>
      <c r="K1" s="51"/>
      <c r="L1" s="51"/>
      <c r="M1" s="51"/>
      <c r="N1" s="51"/>
      <c r="O1" s="51"/>
      <c r="P1" s="51"/>
    </row>
    <row r="2" spans="1:17" ht="37.5" customHeight="1" x14ac:dyDescent="0.35">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35">
      <c r="A3" s="97" t="s">
        <v>3312</v>
      </c>
      <c r="B3" s="98" t="s">
        <v>3313</v>
      </c>
      <c r="C3" s="99" t="s">
        <v>3314</v>
      </c>
      <c r="D3" s="95"/>
      <c r="E3" s="96">
        <f>E4+E14+E23+E298+E341+E344+E346</f>
        <v>0</v>
      </c>
      <c r="F3" s="96">
        <f>F4+F14+F23+F298+F341+F344+F346</f>
        <v>7</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36645</v>
      </c>
      <c r="P3" s="51"/>
    </row>
    <row r="4" spans="1:17" ht="19.5" customHeight="1" x14ac:dyDescent="0.3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3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7" t="s">
        <v>3336</v>
      </c>
      <c r="B23" s="398"/>
      <c r="C23" s="399"/>
      <c r="D23" s="95"/>
      <c r="E23" s="51">
        <f>SUM(E24:E297)</f>
        <v>0</v>
      </c>
      <c r="F23" s="51">
        <f>SUM(F24:F297)</f>
        <v>7</v>
      </c>
      <c r="G23" s="51"/>
      <c r="H23" s="51"/>
      <c r="I23" s="51"/>
      <c r="J23" s="51"/>
      <c r="K23" s="51"/>
      <c r="L23" s="51"/>
      <c r="M23" s="51"/>
      <c r="N23" s="51"/>
      <c r="O23" s="51"/>
      <c r="P23" s="51"/>
    </row>
    <row r="24" spans="1:16" ht="20.25" x14ac:dyDescent="0.3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3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3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3655</v>
      </c>
    </row>
    <row r="1479" spans="10:12" ht="15.75" customHeight="1" x14ac:dyDescent="0.35"/>
    <row r="1480" spans="10:12" ht="15" customHeight="1" x14ac:dyDescent="0.3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2026-04-27T14:12:53Z</cp:lastPrinted>
  <dcterms:created xsi:type="dcterms:W3CDTF">2022-04-01T05:14:30Z</dcterms:created>
  <dcterms:modified xsi:type="dcterms:W3CDTF">2026-07-11T13:22:03Z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